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Capital" sheetId="1" r:id="rId1"/>
  </sheets>
  <definedNames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<sst xmlns="http://schemas.openxmlformats.org/spreadsheetml/2006/main" count="871" uniqueCount="605">
  <si>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</si>
  <si>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</si>
  <si>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</si>
  <si>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</si>
  <si>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</si>
  <si>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</si>
  <si>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</si>
  <si>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</si>
  <si>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</si>
  <si>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</si>
  <si>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</si>
  <si>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</si>
  <si>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</si>
  <si>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</si>
  <si>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</si>
  <si>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</si>
  <si>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</si>
  <si>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</si>
  <si>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</si>
  <si>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</si>
  <si>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</si>
  <si>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</si>
  <si>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</si>
  <si>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</si>
  <si>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</si>
  <si>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</si>
  <si>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</si>
  <si>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</si>
  <si>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</si>
  <si>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</si>
  <si>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</si>
  <si>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</si>
  <si>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</si>
  <si>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</si>
  <si>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</si>
  <si>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</si>
  <si>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</si>
  <si>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</si>
  <si>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</si>
  <si>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</si>
  <si>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</si>
  <si>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</si>
  <si>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</si>
  <si>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</si>
  <si>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</si>
  <si>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</si>
  <si>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</si>
  <si>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</si>
  <si>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</si>
  <si>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</si>
  <si>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</si>
  <si>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</si>
  <si>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</si>
  <si>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</si>
  <si>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</si>
  <si>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</si>
  <si>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</si>
  <si>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</si>
  <si>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</si>
  <si>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</si>
  <si>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</si>
  <si>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</si>
  <si>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</si>
  <si>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</si>
  <si>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</si>
  <si>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</si>
  <si>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</si>
  <si>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</si>
  <si>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</si>
  <si>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</si>
  <si>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</si>
  <si>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</si>
  <si>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</si>
  <si>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</si>
  <si>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</si>
  <si>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</si>
  <si>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</si>
  <si>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</si>
  <si>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</si>
  <si>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</si>
  <si>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</si>
  <si>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</si>
  <si>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</si>
  <si>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</si>
  <si>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</si>
  <si>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</si>
  <si>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</si>
  <si>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</si>
  <si>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</si>
  <si>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</si>
  <si>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</si>
  <si>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</si>
  <si>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</si>
  <si>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</si>
  <si>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</si>
  <si>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</si>
  <si>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</si>
  <si>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</si>
  <si>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</si>
  <si>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</si>
  <si>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</si>
  <si>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</si>
  <si>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</si>
  <si>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</si>
  <si>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</si>
  <si>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</si>
  <si>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</si>
  <si>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</si>
  <si>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</si>
  <si>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</si>
  <si>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</si>
  <si>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</si>
  <si>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</si>
  <si>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</si>
  <si>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</si>
  <si>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</si>
  <si>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</si>
  <si>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</si>
  <si>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</si>
  <si>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</si>
  <si>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</si>
  <si>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</si>
  <si>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</si>
  <si>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</si>
  <si>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</si>
  <si>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</si>
  <si>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</si>
  <si>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</si>
  <si>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</si>
  <si>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</si>
  <si>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</si>
  <si>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</si>
  <si>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</si>
  <si>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</si>
  <si>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</si>
  <si>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</si>
  <si>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</si>
  <si>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</si>
  <si>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</si>
  <si>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</si>
  <si>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</si>
  <si>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</si>
  <si>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</si>
  <si>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</si>
  <si>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</si>
  <si>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</si>
  <si>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</si>
  <si>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</si>
  <si>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</si>
  <si>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</si>
  <si>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</si>
  <si>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</si>
  <si>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</si>
  <si>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</si>
  <si>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</si>
  <si>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</si>
  <si>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</si>
  <si>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</si>
  <si>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</si>
  <si>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</si>
  <si>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</si>
  <si>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</si>
  <si>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</si>
  <si>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</si>
  <si>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</si>
  <si>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</si>
  <si>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</si>
  <si>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</si>
  <si>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</si>
  <si>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</si>
  <si>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</si>
  <si>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</si>
  <si>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</si>
  <si>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</si>
  <si>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</si>
  <si>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</si>
  <si>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</si>
  <si>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</si>
  <si>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</si>
  <si>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</si>
  <si>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</si>
  <si>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</si>
  <si>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</si>
  <si>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</si>
  <si>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</si>
  <si>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</si>
  <si>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</si>
  <si>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</si>
  <si>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</si>
  <si>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</si>
  <si>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</si>
  <si>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</si>
  <si>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</si>
  <si>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</si>
  <si>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</si>
  <si>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</si>
  <si>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</si>
  <si>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</si>
  <si>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</si>
  <si>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</si>
  <si>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</si>
  <si>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</si>
  <si>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</si>
  <si>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</si>
  <si>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</si>
  <si>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</si>
  <si>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</si>
  <si>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</si>
  <si>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</si>
  <si>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</si>
  <si>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</si>
  <si>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</si>
  <si>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</si>
  <si>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</si>
  <si>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</si>
  <si>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</si>
  <si>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</si>
  <si>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</si>
  <si>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</si>
  <si>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</si>
  <si>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</si>
  <si>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</si>
  <si>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</si>
  <si>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</si>
  <si>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</si>
  <si>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</si>
  <si>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</si>
  <si>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</si>
  <si>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</si>
  <si>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</si>
  <si>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</si>
  <si>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</si>
  <si>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</si>
  <si>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</si>
  <si>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</si>
  <si>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</si>
  <si>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</si>
  <si>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</si>
  <si>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</si>
  <si>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</si>
  <si>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</si>
  <si>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</si>
  <si>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</si>
  <si>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</si>
  <si>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</si>
  <si>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</si>
  <si>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</si>
  <si>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</si>
  <si>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</si>
  <si>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</si>
  <si>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</si>
  <si>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</si>
  <si>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</si>
  <si>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</si>
  <si>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</si>
  <si>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</si>
  <si>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</si>
  <si>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</si>
  <si>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</si>
  <si>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</si>
  <si>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</si>
  <si>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</si>
  <si>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</si>
  <si>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</si>
  <si>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</si>
  <si>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</si>
  <si>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</si>
  <si>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</si>
  <si>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</si>
  <si>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</si>
  <si>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</si>
  <si>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</si>
  <si>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</si>
  <si>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</si>
  <si>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</si>
  <si>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</si>
  <si>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</si>
  <si>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</si>
  <si>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</si>
  <si>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</si>
  <si>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</si>
  <si>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</si>
  <si>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</si>
  <si>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</si>
  <si>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</si>
  <si>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</si>
  <si>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</si>
  <si>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</si>
  <si>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</si>
  <si>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</si>
  <si>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</si>
  <si>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</si>
  <si>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</si>
  <si>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</si>
  <si>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</si>
  <si>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</si>
  <si>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</si>
  <si>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</si>
  <si>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</si>
  <si>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</si>
  <si>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</si>
  <si>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</si>
  <si>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</si>
  <si>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</si>
  <si>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</si>
  <si>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</si>
  <si>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</si>
  <si>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</si>
  <si>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</si>
  <si>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</si>
  <si>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</si>
  <si>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</si>
  <si>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</si>
  <si>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</si>
  <si>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</si>
  <si>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</si>
  <si>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</si>
  <si>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</si>
  <si>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</si>
  <si>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</si>
  <si>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</si>
  <si>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</si>
  <si>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</si>
  <si>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</si>
  <si>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</si>
  <si>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</si>
  <si>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</si>
  <si>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</si>
  <si>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</si>
  <si>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</si>
  <si>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</si>
  <si>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</si>
  <si>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</si>
  <si>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</si>
  <si>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</si>
  <si>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</si>
  <si>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</si>
  <si>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</si>
  <si>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</si>
  <si>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</si>
  <si>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</si>
  <si>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</si>
  <si>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</si>
  <si>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</si>
  <si>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</si>
  <si>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</si>
  <si>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</si>
  <si>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</si>
  <si>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</si>
  <si>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</si>
  <si>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</si>
  <si>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</si>
  <si>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</si>
  <si>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</si>
  <si>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</si>
  <si>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</si>
  <si>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</si>
  <si>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</si>
  <si>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</si>
  <si>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</si>
  <si>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</si>
  <si>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</si>
  <si>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</si>
  <si>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</si>
  <si>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</si>
  <si>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</si>
  <si>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</si>
  <si>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</si>
  <si>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</si>
  <si>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</si>
  <si>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</si>
  <si>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</si>
  <si>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</si>
  <si>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</si>
  <si>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</si>
  <si>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</si>
  <si>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</si>
  <si>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</si>
  <si>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</si>
  <si>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</si>
  <si>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</si>
  <si>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</si>
  <si>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</si>
  <si>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</si>
  <si>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</si>
  <si>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</si>
  <si>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</si>
  <si>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</si>
  <si>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</si>
  <si>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</si>
  <si>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</si>
  <si>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</si>
  <si>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</si>
  <si>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</si>
  <si>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</si>
  <si>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</si>
  <si>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</si>
  <si>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</si>
  <si>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</si>
  <si>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</si>
  <si>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</si>
  <si>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</si>
  <si>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</si>
  <si>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</si>
  <si>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</si>
  <si>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</si>
  <si>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</si>
  <si>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</si>
  <si>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</si>
  <si>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</si>
  <si>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</si>
  <si>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</si>
  <si>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</si>
  <si>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</si>
  <si>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</si>
  <si>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</si>
  <si>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</si>
  <si>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</si>
  <si>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</si>
  <si>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</si>
  <si>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</si>
  <si>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</si>
  <si>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</si>
  <si>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</si>
  <si>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</si>
  <si>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</si>
  <si>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</si>
  <si>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</si>
  <si>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</si>
  <si>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</si>
  <si>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</si>
  <si>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</si>
  <si>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</si>
  <si>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</si>
  <si>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</si>
  <si>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</si>
  <si>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</si>
  <si>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</si>
  <si>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</si>
  <si>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</si>
  <si>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</si>
  <si>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</si>
  <si>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</si>
  <si>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</si>
  <si>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</si>
  <si>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</si>
  <si>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</si>
  <si>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</si>
  <si>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</si>
  <si>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</si>
  <si>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</si>
  <si>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</si>
  <si>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</si>
  <si>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</si>
  <si>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</si>
  <si>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</si>
  <si>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</si>
  <si>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</si>
  <si>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</si>
  <si>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</si>
  <si>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</si>
  <si>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</si>
  <si>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</si>
  <si>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</si>
  <si>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</si>
  <si>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</si>
  <si>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</si>
  <si>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</si>
  <si>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</si>
  <si>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</si>
  <si>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</si>
  <si>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</si>
  <si>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</si>
  <si>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</si>
  <si>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</si>
  <si>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</si>
  <si>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</si>
  <si>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</si>
  <si>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</si>
  <si>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</si>
  <si>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</si>
  <si>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</si>
  <si>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</si>
  <si>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</si>
  <si>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</si>
  <si>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</si>
  <si>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</si>
  <si>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</si>
  <si>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</si>
  <si>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</si>
  <si>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</si>
  <si>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</si>
  <si>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</si>
  <si>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</si>
  <si>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</si>
  <si>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</si>
  <si>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</si>
  <si>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</si>
  <si>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</si>
  <si>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</si>
  <si>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</si>
  <si>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</si>
  <si>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</si>
  <si>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</si>
  <si>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</si>
  <si>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</si>
  <si>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</si>
  <si>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</si>
  <si>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</si>
  <si>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</si>
  <si>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</si>
  <si>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</si>
  <si>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</si>
  <si>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</si>
  <si>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</si>
  <si>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</si>
  <si>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</si>
  <si>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</si>
  <si>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</si>
  <si>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</si>
  <si>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</si>
  <si>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</si>
  <si>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</si>
  <si>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</si>
  <si>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</si>
  <si>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</si>
  <si>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</si>
  <si>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</si>
  <si>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</si>
  <si>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</si>
  <si>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</si>
  <si>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</si>
  <si>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</si>
  <si>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</si>
  <si>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</si>
  <si>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</si>
  <si>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</si>
  <si>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</si>
  <si>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</si>
  <si>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</si>
  <si>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</si>
  <si>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</si>
  <si>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</si>
  <si>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</si>
  <si>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</si>
  <si>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</si>
  <si>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</si>
  <si>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</si>
  <si>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</si>
  <si>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</si>
  <si>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</si>
  <si>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</si>
  <si>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</si>
  <si>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</si>
  <si>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</si>
  <si>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</si>
  <si>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</si>
  <si>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</si>
  <si>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</si>
  <si>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</si>
  <si>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</si>
  <si>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</si>
  <si>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</si>
  <si>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</si>
  <si>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</si>
  <si>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</si>
  <si>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</si>
  <si>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</si>
  <si>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</si>
  <si>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</si>
  <si>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</si>
  <si>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</si>
  <si>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</si>
  <si>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</si>
  <si>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</si>
  <si>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</si>
  <si>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</si>
  <si>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</si>
  <si>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</si>
  <si>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</si>
  <si>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</si>
  <si>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</si>
  <si>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</si>
  <si>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</si>
  <si>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</si>
  <si>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</si>
  <si>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</si>
  <si>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</si>
  <si>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</si>
  <si>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</si>
  <si>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</si>
  <si>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</si>
  <si>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</si>
  <si>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</si>
  <si>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</si>
  <si>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</si>
  <si>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</si>
  <si>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</si>
  <si>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</si>
  <si>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</si>
  <si>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</si>
  <si>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</si>
  <si>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</si>
  <si>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</si>
  <si>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CAPITAL EXPENDITURE AS AT 31 MARCH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</si>
</sst>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wrapText="1"/>
      <protection/>
    </xf>
    <xf numFmtId="0" fontId="43" fillId="0" borderId="0" xfId="0" applyFont="1" applyBorder="1" applyAlignment="1" applyProtection="1">
      <alignment horizontal="left" wrapText="1" indent="1"/>
      <protection/>
    </xf>
    <xf numFmtId="0" fontId="43" fillId="0" borderId="0" xfId="0" applyFont="1" applyBorder="1" applyAlignment="1" applyProtection="1">
      <alignment wrapText="1"/>
      <protection/>
    </xf>
    <xf numFmtId="0" fontId="42" fillId="0" borderId="13" xfId="0" applyFont="1" applyBorder="1" applyAlignment="1" applyProtection="1">
      <alignment horizontal="right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right"/>
      <protection/>
    </xf>
    <xf numFmtId="0" fontId="42" fillId="0" borderId="15" xfId="0" applyFont="1" applyBorder="1" applyAlignment="1" applyProtection="1">
      <alignment horizontal="right"/>
      <protection/>
    </xf>
    <xf numFmtId="0" fontId="42" fillId="0" borderId="16" xfId="0" applyFont="1" applyBorder="1" applyAlignment="1" applyProtection="1">
      <alignment horizontal="left"/>
      <protection/>
    </xf>
    <xf numFmtId="0" fontId="42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8" fontId="42" fillId="0" borderId="13" xfId="0" applyNumberFormat="1" applyFont="1" applyBorder="1" applyAlignment="1" applyProtection="1">
      <alignment horizontal="right"/>
      <protection/>
    </xf>
    <xf numFmtId="178" fontId="42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2" fillId="0" borderId="15" xfId="0" applyNumberFormat="1" applyFont="1" applyBorder="1" applyAlignment="1" applyProtection="1">
      <alignment horizontal="right"/>
      <protection/>
    </xf>
    <xf numFmtId="178" fontId="42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9" fontId="43" fillId="0" borderId="0" xfId="0" applyNumberFormat="1" applyFont="1" applyBorder="1" applyAlignment="1" applyProtection="1">
      <alignment horizontal="right" wrapText="1"/>
      <protection/>
    </xf>
    <xf numFmtId="179" fontId="42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2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>
      <alignment/>
    </xf>
    <xf numFmtId="178" fontId="43" fillId="0" borderId="14" xfId="0" applyNumberFormat="1" applyFont="1" applyBorder="1" applyAlignment="1" applyProtection="1">
      <alignment horizontal="right"/>
      <protection/>
    </xf>
    <xf numFmtId="178" fontId="42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2" fillId="0" borderId="17" xfId="0" applyNumberFormat="1" applyFon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9" width="10.7109375" style="0" customWidth="1"/>
    <col min="20" max="23" width="10.7109375" style="0" hidden="1" customWidth="1"/>
  </cols>
  <sheetData>
    <row r="1" spans="1:23" ht="18.75" customHeight="1">
      <c r="A1" s="45" t="s">
        <v>604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48" customHeight="1">
      <c r="A2" s="6"/>
      <c r="B2" s="7" t="s">
        <v>0</v>
      </c>
      <c r="C2" s="2" t="s">
        <v>1</v>
      </c>
      <c r="D2" s="3" t="s">
        <v>2</v>
      </c>
      <c r="E2" s="4" t="s">
        <v>3</v>
      </c>
      <c r="F2" s="4" t="s">
        <v>600</v>
      </c>
      <c r="G2" s="5" t="s">
        <v>4</v>
      </c>
      <c r="H2" s="3" t="s">
        <v>601</v>
      </c>
      <c r="I2" s="4" t="s">
        <v>5</v>
      </c>
      <c r="J2" s="5" t="s">
        <v>6</v>
      </c>
      <c r="K2" s="5" t="s">
        <v>7</v>
      </c>
      <c r="L2" s="3" t="s">
        <v>8</v>
      </c>
      <c r="M2" s="4" t="s">
        <v>9</v>
      </c>
      <c r="N2" s="5" t="s">
        <v>10</v>
      </c>
      <c r="O2" s="5" t="s">
        <v>11</v>
      </c>
      <c r="P2" s="3" t="s">
        <v>12</v>
      </c>
      <c r="Q2" s="4" t="s">
        <v>13</v>
      </c>
      <c r="R2" s="5" t="s">
        <v>14</v>
      </c>
      <c r="S2" s="46" t="s">
        <v>15</v>
      </c>
      <c r="T2" s="3" t="s">
        <v>16</v>
      </c>
      <c r="U2" s="4" t="s">
        <v>602</v>
      </c>
      <c r="V2" s="5" t="s">
        <v>17</v>
      </c>
      <c r="W2" s="5" t="s">
        <v>18</v>
      </c>
    </row>
    <row r="3" spans="1:23" ht="13.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11"/>
      <c r="T3" s="8"/>
      <c r="U3" s="10"/>
      <c r="V3" s="10"/>
      <c r="W3" s="11"/>
    </row>
    <row r="4" spans="1:23" ht="13.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11"/>
      <c r="T4" s="8"/>
      <c r="U4" s="10"/>
      <c r="V4" s="10"/>
      <c r="W4" s="11"/>
    </row>
    <row r="5" spans="1:23" ht="13.5">
      <c r="A5" s="13" t="s">
        <v>20</v>
      </c>
      <c r="B5" s="14" t="s">
        <v>21</v>
      </c>
      <c r="C5" s="15" t="s">
        <v>22</v>
      </c>
      <c r="D5" s="24">
        <v>1737412866</v>
      </c>
      <c r="E5" s="25">
        <v>2233410248</v>
      </c>
      <c r="F5" s="25">
        <v>829480960</v>
      </c>
      <c r="G5" s="34">
        <f>IF($E5=0,0,$F5/$E5)</f>
        <v>0.3713965943976451</v>
      </c>
      <c r="H5" s="24">
        <v>2828258</v>
      </c>
      <c r="I5" s="25">
        <v>63892356</v>
      </c>
      <c r="J5" s="25">
        <v>68629937</v>
      </c>
      <c r="K5" s="24">
        <v>135350551</v>
      </c>
      <c r="L5" s="24">
        <v>143183184</v>
      </c>
      <c r="M5" s="25">
        <v>100843252</v>
      </c>
      <c r="N5" s="25">
        <v>171076321</v>
      </c>
      <c r="O5" s="24">
        <v>415102757</v>
      </c>
      <c r="P5" s="24">
        <v>43262550</v>
      </c>
      <c r="Q5" s="25">
        <v>103430695</v>
      </c>
      <c r="R5" s="25">
        <v>132334407</v>
      </c>
      <c r="S5" s="40">
        <v>279027652</v>
      </c>
      <c r="T5" s="24">
        <v>0</v>
      </c>
      <c r="U5" s="25">
        <v>0</v>
      </c>
      <c r="V5" s="25">
        <v>0</v>
      </c>
      <c r="W5" s="40">
        <v>0</v>
      </c>
    </row>
    <row r="6" spans="1:23" ht="13.5">
      <c r="A6" s="13" t="s">
        <v>20</v>
      </c>
      <c r="B6" s="14" t="s">
        <v>23</v>
      </c>
      <c r="C6" s="15" t="s">
        <v>24</v>
      </c>
      <c r="D6" s="24">
        <v>1832627984</v>
      </c>
      <c r="E6" s="25">
        <v>1832627984</v>
      </c>
      <c r="F6" s="25">
        <v>3444530800</v>
      </c>
      <c r="G6" s="34">
        <f>IF($E6=0,0,$F6/$E6)</f>
        <v>1.8795581154893026</v>
      </c>
      <c r="H6" s="24">
        <v>3310443673</v>
      </c>
      <c r="I6" s="25">
        <v>0</v>
      </c>
      <c r="J6" s="25">
        <v>67929327</v>
      </c>
      <c r="K6" s="24">
        <v>3378373000</v>
      </c>
      <c r="L6" s="24">
        <v>0</v>
      </c>
      <c r="M6" s="25">
        <v>0</v>
      </c>
      <c r="N6" s="25">
        <v>0</v>
      </c>
      <c r="O6" s="24">
        <v>0</v>
      </c>
      <c r="P6" s="24">
        <v>66157800</v>
      </c>
      <c r="Q6" s="25">
        <v>0</v>
      </c>
      <c r="R6" s="25">
        <v>0</v>
      </c>
      <c r="S6" s="40">
        <v>66157800</v>
      </c>
      <c r="T6" s="24">
        <v>0</v>
      </c>
      <c r="U6" s="25">
        <v>0</v>
      </c>
      <c r="V6" s="25">
        <v>0</v>
      </c>
      <c r="W6" s="40">
        <v>0</v>
      </c>
    </row>
    <row r="7" spans="1:23" ht="13.5">
      <c r="A7" s="16"/>
      <c r="B7" s="17" t="s">
        <v>25</v>
      </c>
      <c r="C7" s="18"/>
      <c r="D7" s="26">
        <f>SUM(D5:D6)</f>
        <v>3570040850</v>
      </c>
      <c r="E7" s="27">
        <f>SUM(E5:E6)</f>
        <v>4066038232</v>
      </c>
      <c r="F7" s="27">
        <f>SUM(F5:F6)</f>
        <v>4274011760</v>
      </c>
      <c r="G7" s="35">
        <f>IF($E7=0,0,$F7/$E7)</f>
        <v>1.0511489356797568</v>
      </c>
      <c r="H7" s="26">
        <f aca="true" t="shared" si="0" ref="H7:W7">SUM(H5:H6)</f>
        <v>3313271931</v>
      </c>
      <c r="I7" s="27">
        <f t="shared" si="0"/>
        <v>63892356</v>
      </c>
      <c r="J7" s="27">
        <f t="shared" si="0"/>
        <v>136559264</v>
      </c>
      <c r="K7" s="26">
        <f t="shared" si="0"/>
        <v>3513723551</v>
      </c>
      <c r="L7" s="26">
        <f t="shared" si="0"/>
        <v>143183184</v>
      </c>
      <c r="M7" s="27">
        <f t="shared" si="0"/>
        <v>100843252</v>
      </c>
      <c r="N7" s="27">
        <f t="shared" si="0"/>
        <v>171076321</v>
      </c>
      <c r="O7" s="26">
        <f t="shared" si="0"/>
        <v>415102757</v>
      </c>
      <c r="P7" s="26">
        <f t="shared" si="0"/>
        <v>109420350</v>
      </c>
      <c r="Q7" s="27">
        <f t="shared" si="0"/>
        <v>103430695</v>
      </c>
      <c r="R7" s="27">
        <f t="shared" si="0"/>
        <v>132334407</v>
      </c>
      <c r="S7" s="41">
        <f t="shared" si="0"/>
        <v>345185452</v>
      </c>
      <c r="T7" s="26">
        <f t="shared" si="0"/>
        <v>0</v>
      </c>
      <c r="U7" s="27">
        <f t="shared" si="0"/>
        <v>0</v>
      </c>
      <c r="V7" s="27">
        <f t="shared" si="0"/>
        <v>0</v>
      </c>
      <c r="W7" s="41">
        <f t="shared" si="0"/>
        <v>0</v>
      </c>
    </row>
    <row r="8" spans="1:23" ht="13.5">
      <c r="A8" s="13" t="s">
        <v>26</v>
      </c>
      <c r="B8" s="14" t="s">
        <v>27</v>
      </c>
      <c r="C8" s="15" t="s">
        <v>28</v>
      </c>
      <c r="D8" s="24">
        <v>32447438</v>
      </c>
      <c r="E8" s="25">
        <v>78386515</v>
      </c>
      <c r="F8" s="25">
        <v>28118786</v>
      </c>
      <c r="G8" s="34">
        <f>IF($E8=0,0,$F8/$E8)</f>
        <v>0.3587196853948667</v>
      </c>
      <c r="H8" s="24">
        <v>1131744</v>
      </c>
      <c r="I8" s="25">
        <v>1928456</v>
      </c>
      <c r="J8" s="25">
        <v>2112150</v>
      </c>
      <c r="K8" s="24">
        <v>5172350</v>
      </c>
      <c r="L8" s="24">
        <v>3002549</v>
      </c>
      <c r="M8" s="25">
        <v>7395004</v>
      </c>
      <c r="N8" s="25">
        <v>5713200</v>
      </c>
      <c r="O8" s="24">
        <v>16110753</v>
      </c>
      <c r="P8" s="24">
        <v>534067</v>
      </c>
      <c r="Q8" s="25">
        <v>2754270</v>
      </c>
      <c r="R8" s="25">
        <v>3547346</v>
      </c>
      <c r="S8" s="40">
        <v>6835683</v>
      </c>
      <c r="T8" s="24">
        <v>0</v>
      </c>
      <c r="U8" s="25">
        <v>0</v>
      </c>
      <c r="V8" s="25">
        <v>0</v>
      </c>
      <c r="W8" s="40">
        <v>0</v>
      </c>
    </row>
    <row r="9" spans="1:23" ht="13.5">
      <c r="A9" s="13" t="s">
        <v>26</v>
      </c>
      <c r="B9" s="14" t="s">
        <v>29</v>
      </c>
      <c r="C9" s="15" t="s">
        <v>30</v>
      </c>
      <c r="D9" s="24">
        <v>27674000</v>
      </c>
      <c r="E9" s="25">
        <v>54041310</v>
      </c>
      <c r="F9" s="25">
        <v>23836560</v>
      </c>
      <c r="G9" s="34">
        <f aca="true" t="shared" si="1" ref="G9:G51">IF($E9=0,0,$F9/$E9)</f>
        <v>0.4410803513090264</v>
      </c>
      <c r="H9" s="24">
        <v>0</v>
      </c>
      <c r="I9" s="25">
        <v>259481</v>
      </c>
      <c r="J9" s="25">
        <v>4022858</v>
      </c>
      <c r="K9" s="24">
        <v>4282339</v>
      </c>
      <c r="L9" s="24">
        <v>3389862</v>
      </c>
      <c r="M9" s="25">
        <v>1635902</v>
      </c>
      <c r="N9" s="25">
        <v>7355954</v>
      </c>
      <c r="O9" s="24">
        <v>12381718</v>
      </c>
      <c r="P9" s="24">
        <v>913093</v>
      </c>
      <c r="Q9" s="25">
        <v>2229185</v>
      </c>
      <c r="R9" s="25">
        <v>4030225</v>
      </c>
      <c r="S9" s="40">
        <v>7172503</v>
      </c>
      <c r="T9" s="24">
        <v>0</v>
      </c>
      <c r="U9" s="25">
        <v>0</v>
      </c>
      <c r="V9" s="25">
        <v>0</v>
      </c>
      <c r="W9" s="40">
        <v>0</v>
      </c>
    </row>
    <row r="10" spans="1:23" ht="13.5">
      <c r="A10" s="13" t="s">
        <v>26</v>
      </c>
      <c r="B10" s="14" t="s">
        <v>31</v>
      </c>
      <c r="C10" s="15" t="s">
        <v>32</v>
      </c>
      <c r="D10" s="24">
        <v>39068739</v>
      </c>
      <c r="E10" s="25">
        <v>86163645</v>
      </c>
      <c r="F10" s="25">
        <v>32484664</v>
      </c>
      <c r="G10" s="34">
        <f t="shared" si="1"/>
        <v>0.37701125573320393</v>
      </c>
      <c r="H10" s="24">
        <v>8400</v>
      </c>
      <c r="I10" s="25">
        <v>1228204</v>
      </c>
      <c r="J10" s="25">
        <v>4292916</v>
      </c>
      <c r="K10" s="24">
        <v>5529520</v>
      </c>
      <c r="L10" s="24">
        <v>6336092</v>
      </c>
      <c r="M10" s="25">
        <v>4679853</v>
      </c>
      <c r="N10" s="25">
        <v>6236382</v>
      </c>
      <c r="O10" s="24">
        <v>17252327</v>
      </c>
      <c r="P10" s="24">
        <v>2652534</v>
      </c>
      <c r="Q10" s="25">
        <v>3563976</v>
      </c>
      <c r="R10" s="25">
        <v>3486307</v>
      </c>
      <c r="S10" s="40">
        <v>9702817</v>
      </c>
      <c r="T10" s="24">
        <v>0</v>
      </c>
      <c r="U10" s="25">
        <v>0</v>
      </c>
      <c r="V10" s="25">
        <v>0</v>
      </c>
      <c r="W10" s="40">
        <v>0</v>
      </c>
    </row>
    <row r="11" spans="1:23" ht="13.5">
      <c r="A11" s="13" t="s">
        <v>26</v>
      </c>
      <c r="B11" s="14" t="s">
        <v>33</v>
      </c>
      <c r="C11" s="15" t="s">
        <v>34</v>
      </c>
      <c r="D11" s="24">
        <v>68572162</v>
      </c>
      <c r="E11" s="25">
        <v>146902365</v>
      </c>
      <c r="F11" s="25">
        <v>22166248</v>
      </c>
      <c r="G11" s="34">
        <f t="shared" si="1"/>
        <v>0.15089102207442337</v>
      </c>
      <c r="H11" s="24">
        <v>3989892</v>
      </c>
      <c r="I11" s="25">
        <v>1798817</v>
      </c>
      <c r="J11" s="25">
        <v>1213448</v>
      </c>
      <c r="K11" s="24">
        <v>7002157</v>
      </c>
      <c r="L11" s="24">
        <v>3787804</v>
      </c>
      <c r="M11" s="25">
        <v>2187399</v>
      </c>
      <c r="N11" s="25">
        <v>1333912</v>
      </c>
      <c r="O11" s="24">
        <v>7309115</v>
      </c>
      <c r="P11" s="24">
        <v>3001173</v>
      </c>
      <c r="Q11" s="25">
        <v>1588795</v>
      </c>
      <c r="R11" s="25">
        <v>3265008</v>
      </c>
      <c r="S11" s="40">
        <v>7854976</v>
      </c>
      <c r="T11" s="24">
        <v>0</v>
      </c>
      <c r="U11" s="25">
        <v>0</v>
      </c>
      <c r="V11" s="25">
        <v>0</v>
      </c>
      <c r="W11" s="40">
        <v>0</v>
      </c>
    </row>
    <row r="12" spans="1:23" ht="13.5">
      <c r="A12" s="13" t="s">
        <v>26</v>
      </c>
      <c r="B12" s="14" t="s">
        <v>35</v>
      </c>
      <c r="C12" s="15" t="s">
        <v>36</v>
      </c>
      <c r="D12" s="24">
        <v>85019529</v>
      </c>
      <c r="E12" s="25">
        <v>76493488</v>
      </c>
      <c r="F12" s="25">
        <v>44876098</v>
      </c>
      <c r="G12" s="34">
        <f t="shared" si="1"/>
        <v>0.5866655995605796</v>
      </c>
      <c r="H12" s="24">
        <v>3025818</v>
      </c>
      <c r="I12" s="25">
        <v>12085807</v>
      </c>
      <c r="J12" s="25">
        <v>4425901</v>
      </c>
      <c r="K12" s="24">
        <v>19537526</v>
      </c>
      <c r="L12" s="24">
        <v>3938351</v>
      </c>
      <c r="M12" s="25">
        <v>2101508</v>
      </c>
      <c r="N12" s="25">
        <v>6572508</v>
      </c>
      <c r="O12" s="24">
        <v>12612367</v>
      </c>
      <c r="P12" s="24">
        <v>155110</v>
      </c>
      <c r="Q12" s="25">
        <v>6766831</v>
      </c>
      <c r="R12" s="25">
        <v>5804264</v>
      </c>
      <c r="S12" s="40">
        <v>12726205</v>
      </c>
      <c r="T12" s="24">
        <v>0</v>
      </c>
      <c r="U12" s="25">
        <v>0</v>
      </c>
      <c r="V12" s="25">
        <v>0</v>
      </c>
      <c r="W12" s="40">
        <v>0</v>
      </c>
    </row>
    <row r="13" spans="1:23" ht="13.5">
      <c r="A13" s="13" t="s">
        <v>26</v>
      </c>
      <c r="B13" s="14" t="s">
        <v>37</v>
      </c>
      <c r="C13" s="15" t="s">
        <v>38</v>
      </c>
      <c r="D13" s="24">
        <v>93110301</v>
      </c>
      <c r="E13" s="25">
        <v>191769997</v>
      </c>
      <c r="F13" s="25">
        <v>78706412</v>
      </c>
      <c r="G13" s="34">
        <f t="shared" si="1"/>
        <v>0.41042088559869977</v>
      </c>
      <c r="H13" s="24">
        <v>161665</v>
      </c>
      <c r="I13" s="25">
        <v>6328488</v>
      </c>
      <c r="J13" s="25">
        <v>2633433</v>
      </c>
      <c r="K13" s="24">
        <v>9123586</v>
      </c>
      <c r="L13" s="24">
        <v>15522457</v>
      </c>
      <c r="M13" s="25">
        <v>1287834</v>
      </c>
      <c r="N13" s="25">
        <v>28319548</v>
      </c>
      <c r="O13" s="24">
        <v>45129839</v>
      </c>
      <c r="P13" s="24">
        <v>9652016</v>
      </c>
      <c r="Q13" s="25">
        <v>8236081</v>
      </c>
      <c r="R13" s="25">
        <v>6564890</v>
      </c>
      <c r="S13" s="40">
        <v>24452987</v>
      </c>
      <c r="T13" s="24">
        <v>0</v>
      </c>
      <c r="U13" s="25">
        <v>0</v>
      </c>
      <c r="V13" s="25">
        <v>0</v>
      </c>
      <c r="W13" s="40">
        <v>0</v>
      </c>
    </row>
    <row r="14" spans="1:23" ht="13.5">
      <c r="A14" s="13" t="s">
        <v>26</v>
      </c>
      <c r="B14" s="14" t="s">
        <v>39</v>
      </c>
      <c r="C14" s="15" t="s">
        <v>40</v>
      </c>
      <c r="D14" s="24">
        <v>29398201</v>
      </c>
      <c r="E14" s="25">
        <v>47220145</v>
      </c>
      <c r="F14" s="25">
        <v>17535753</v>
      </c>
      <c r="G14" s="34">
        <f t="shared" si="1"/>
        <v>0.3713616931925982</v>
      </c>
      <c r="H14" s="24">
        <v>235921</v>
      </c>
      <c r="I14" s="25">
        <v>217018</v>
      </c>
      <c r="J14" s="25">
        <v>585185</v>
      </c>
      <c r="K14" s="24">
        <v>1038124</v>
      </c>
      <c r="L14" s="24">
        <v>-60236</v>
      </c>
      <c r="M14" s="25">
        <v>293563</v>
      </c>
      <c r="N14" s="25">
        <v>6293536</v>
      </c>
      <c r="O14" s="24">
        <v>6526863</v>
      </c>
      <c r="P14" s="24">
        <v>6630602</v>
      </c>
      <c r="Q14" s="25">
        <v>2706537</v>
      </c>
      <c r="R14" s="25">
        <v>633627</v>
      </c>
      <c r="S14" s="40">
        <v>9970766</v>
      </c>
      <c r="T14" s="24">
        <v>0</v>
      </c>
      <c r="U14" s="25">
        <v>0</v>
      </c>
      <c r="V14" s="25">
        <v>0</v>
      </c>
      <c r="W14" s="40">
        <v>0</v>
      </c>
    </row>
    <row r="15" spans="1:23" ht="13.5">
      <c r="A15" s="13" t="s">
        <v>41</v>
      </c>
      <c r="B15" s="14" t="s">
        <v>42</v>
      </c>
      <c r="C15" s="15" t="s">
        <v>43</v>
      </c>
      <c r="D15" s="24">
        <v>1418000</v>
      </c>
      <c r="E15" s="25">
        <v>7240000</v>
      </c>
      <c r="F15" s="25">
        <v>2663587</v>
      </c>
      <c r="G15" s="34">
        <f t="shared" si="1"/>
        <v>0.3678987569060774</v>
      </c>
      <c r="H15" s="24">
        <v>0</v>
      </c>
      <c r="I15" s="25">
        <v>58000</v>
      </c>
      <c r="J15" s="25">
        <v>1972415</v>
      </c>
      <c r="K15" s="24">
        <v>2030415</v>
      </c>
      <c r="L15" s="24">
        <v>-1015208</v>
      </c>
      <c r="M15" s="25">
        <v>205276</v>
      </c>
      <c r="N15" s="25">
        <v>102435</v>
      </c>
      <c r="O15" s="24">
        <v>-707497</v>
      </c>
      <c r="P15" s="24">
        <v>130379</v>
      </c>
      <c r="Q15" s="25">
        <v>1210290</v>
      </c>
      <c r="R15" s="25">
        <v>0</v>
      </c>
      <c r="S15" s="40">
        <v>1340669</v>
      </c>
      <c r="T15" s="24">
        <v>0</v>
      </c>
      <c r="U15" s="25">
        <v>0</v>
      </c>
      <c r="V15" s="25">
        <v>0</v>
      </c>
      <c r="W15" s="40">
        <v>0</v>
      </c>
    </row>
    <row r="16" spans="1:23" ht="13.5">
      <c r="A16" s="16"/>
      <c r="B16" s="17" t="s">
        <v>44</v>
      </c>
      <c r="C16" s="18"/>
      <c r="D16" s="26">
        <f>SUM(D8:D15)</f>
        <v>376708370</v>
      </c>
      <c r="E16" s="27">
        <f>SUM(E8:E15)</f>
        <v>688217465</v>
      </c>
      <c r="F16" s="27">
        <f>SUM(F8:F15)</f>
        <v>250388108</v>
      </c>
      <c r="G16" s="35">
        <f t="shared" si="1"/>
        <v>0.36382120584516114</v>
      </c>
      <c r="H16" s="26">
        <f aca="true" t="shared" si="2" ref="H16:W16">SUM(H8:H15)</f>
        <v>8553440</v>
      </c>
      <c r="I16" s="27">
        <f t="shared" si="2"/>
        <v>23904271</v>
      </c>
      <c r="J16" s="27">
        <f t="shared" si="2"/>
        <v>21258306</v>
      </c>
      <c r="K16" s="26">
        <f t="shared" si="2"/>
        <v>53716017</v>
      </c>
      <c r="L16" s="26">
        <f t="shared" si="2"/>
        <v>34901671</v>
      </c>
      <c r="M16" s="27">
        <f t="shared" si="2"/>
        <v>19786339</v>
      </c>
      <c r="N16" s="27">
        <f t="shared" si="2"/>
        <v>61927475</v>
      </c>
      <c r="O16" s="26">
        <f t="shared" si="2"/>
        <v>116615485</v>
      </c>
      <c r="P16" s="26">
        <f t="shared" si="2"/>
        <v>23668974</v>
      </c>
      <c r="Q16" s="27">
        <f t="shared" si="2"/>
        <v>29055965</v>
      </c>
      <c r="R16" s="27">
        <f t="shared" si="2"/>
        <v>27331667</v>
      </c>
      <c r="S16" s="41">
        <f t="shared" si="2"/>
        <v>80056606</v>
      </c>
      <c r="T16" s="26">
        <f t="shared" si="2"/>
        <v>0</v>
      </c>
      <c r="U16" s="27">
        <f t="shared" si="2"/>
        <v>0</v>
      </c>
      <c r="V16" s="27">
        <f t="shared" si="2"/>
        <v>0</v>
      </c>
      <c r="W16" s="41">
        <f t="shared" si="2"/>
        <v>0</v>
      </c>
    </row>
    <row r="17" spans="1:23" ht="13.5">
      <c r="A17" s="13" t="s">
        <v>26</v>
      </c>
      <c r="B17" s="14" t="s">
        <v>45</v>
      </c>
      <c r="C17" s="15" t="s">
        <v>46</v>
      </c>
      <c r="D17" s="24">
        <v>74300662</v>
      </c>
      <c r="E17" s="25">
        <v>74522727</v>
      </c>
      <c r="F17" s="25">
        <v>1002840384</v>
      </c>
      <c r="G17" s="34">
        <f t="shared" si="1"/>
        <v>13.45683960276977</v>
      </c>
      <c r="H17" s="24">
        <v>4543556</v>
      </c>
      <c r="I17" s="25">
        <v>5761105</v>
      </c>
      <c r="J17" s="25">
        <v>8867687</v>
      </c>
      <c r="K17" s="24">
        <v>19172348</v>
      </c>
      <c r="L17" s="24">
        <v>3449706</v>
      </c>
      <c r="M17" s="25">
        <v>1725830</v>
      </c>
      <c r="N17" s="25">
        <v>10020544</v>
      </c>
      <c r="O17" s="24">
        <v>15196080</v>
      </c>
      <c r="P17" s="24">
        <v>31500</v>
      </c>
      <c r="Q17" s="25">
        <v>3207675</v>
      </c>
      <c r="R17" s="25">
        <v>965232781</v>
      </c>
      <c r="S17" s="40">
        <v>968471956</v>
      </c>
      <c r="T17" s="24">
        <v>0</v>
      </c>
      <c r="U17" s="25">
        <v>0</v>
      </c>
      <c r="V17" s="25">
        <v>0</v>
      </c>
      <c r="W17" s="40">
        <v>0</v>
      </c>
    </row>
    <row r="18" spans="1:23" ht="13.5">
      <c r="A18" s="13" t="s">
        <v>26</v>
      </c>
      <c r="B18" s="14" t="s">
        <v>47</v>
      </c>
      <c r="C18" s="15" t="s">
        <v>48</v>
      </c>
      <c r="D18" s="24">
        <v>79406554</v>
      </c>
      <c r="E18" s="25">
        <v>84552278</v>
      </c>
      <c r="F18" s="25">
        <v>29351899</v>
      </c>
      <c r="G18" s="34">
        <f t="shared" si="1"/>
        <v>0.3471449817117878</v>
      </c>
      <c r="H18" s="24">
        <v>724434</v>
      </c>
      <c r="I18" s="25">
        <v>0</v>
      </c>
      <c r="J18" s="25">
        <v>0</v>
      </c>
      <c r="K18" s="24">
        <v>724434</v>
      </c>
      <c r="L18" s="24">
        <v>9165698</v>
      </c>
      <c r="M18" s="25">
        <v>4258640</v>
      </c>
      <c r="N18" s="25">
        <v>0</v>
      </c>
      <c r="O18" s="24">
        <v>13424338</v>
      </c>
      <c r="P18" s="24">
        <v>9758179</v>
      </c>
      <c r="Q18" s="25">
        <v>5444948</v>
      </c>
      <c r="R18" s="25">
        <v>0</v>
      </c>
      <c r="S18" s="40">
        <v>15203127</v>
      </c>
      <c r="T18" s="24">
        <v>0</v>
      </c>
      <c r="U18" s="25">
        <v>0</v>
      </c>
      <c r="V18" s="25">
        <v>0</v>
      </c>
      <c r="W18" s="40">
        <v>0</v>
      </c>
    </row>
    <row r="19" spans="1:23" ht="13.5">
      <c r="A19" s="13" t="s">
        <v>26</v>
      </c>
      <c r="B19" s="14" t="s">
        <v>49</v>
      </c>
      <c r="C19" s="15" t="s">
        <v>50</v>
      </c>
      <c r="D19" s="24">
        <v>16691125</v>
      </c>
      <c r="E19" s="25">
        <v>17410350</v>
      </c>
      <c r="F19" s="25">
        <v>8487236</v>
      </c>
      <c r="G19" s="34">
        <f t="shared" si="1"/>
        <v>0.4874822160381612</v>
      </c>
      <c r="H19" s="24">
        <v>0</v>
      </c>
      <c r="I19" s="25">
        <v>0</v>
      </c>
      <c r="J19" s="25">
        <v>0</v>
      </c>
      <c r="K19" s="24">
        <v>0</v>
      </c>
      <c r="L19" s="24">
        <v>0</v>
      </c>
      <c r="M19" s="25">
        <v>0</v>
      </c>
      <c r="N19" s="25">
        <v>0</v>
      </c>
      <c r="O19" s="24">
        <v>0</v>
      </c>
      <c r="P19" s="24">
        <v>1383000</v>
      </c>
      <c r="Q19" s="25">
        <v>597034</v>
      </c>
      <c r="R19" s="25">
        <v>6507202</v>
      </c>
      <c r="S19" s="40">
        <v>8487236</v>
      </c>
      <c r="T19" s="24">
        <v>0</v>
      </c>
      <c r="U19" s="25">
        <v>0</v>
      </c>
      <c r="V19" s="25">
        <v>0</v>
      </c>
      <c r="W19" s="40">
        <v>0</v>
      </c>
    </row>
    <row r="20" spans="1:23" ht="13.5">
      <c r="A20" s="13" t="s">
        <v>26</v>
      </c>
      <c r="B20" s="14" t="s">
        <v>51</v>
      </c>
      <c r="C20" s="15" t="s">
        <v>52</v>
      </c>
      <c r="D20" s="24">
        <v>43732050</v>
      </c>
      <c r="E20" s="25">
        <v>31202050</v>
      </c>
      <c r="F20" s="25">
        <v>3399425</v>
      </c>
      <c r="G20" s="34">
        <f t="shared" si="1"/>
        <v>0.10894877099421352</v>
      </c>
      <c r="H20" s="24">
        <v>0</v>
      </c>
      <c r="I20" s="25">
        <v>0</v>
      </c>
      <c r="J20" s="25">
        <v>0</v>
      </c>
      <c r="K20" s="24">
        <v>0</v>
      </c>
      <c r="L20" s="24">
        <v>0</v>
      </c>
      <c r="M20" s="25">
        <v>1067913</v>
      </c>
      <c r="N20" s="25">
        <v>0</v>
      </c>
      <c r="O20" s="24">
        <v>1067913</v>
      </c>
      <c r="P20" s="24">
        <v>565815</v>
      </c>
      <c r="Q20" s="25">
        <v>0</v>
      </c>
      <c r="R20" s="25">
        <v>1765697</v>
      </c>
      <c r="S20" s="40">
        <v>2331512</v>
      </c>
      <c r="T20" s="24">
        <v>0</v>
      </c>
      <c r="U20" s="25">
        <v>0</v>
      </c>
      <c r="V20" s="25">
        <v>0</v>
      </c>
      <c r="W20" s="40">
        <v>0</v>
      </c>
    </row>
    <row r="21" spans="1:23" ht="13.5">
      <c r="A21" s="13" t="s">
        <v>26</v>
      </c>
      <c r="B21" s="14" t="s">
        <v>53</v>
      </c>
      <c r="C21" s="15" t="s">
        <v>54</v>
      </c>
      <c r="D21" s="24">
        <v>30448800</v>
      </c>
      <c r="E21" s="25">
        <v>30450641</v>
      </c>
      <c r="F21" s="25">
        <v>13493554</v>
      </c>
      <c r="G21" s="34">
        <f t="shared" si="1"/>
        <v>0.4431287341373208</v>
      </c>
      <c r="H21" s="24">
        <v>1301312</v>
      </c>
      <c r="I21" s="25">
        <v>1948812</v>
      </c>
      <c r="J21" s="25">
        <v>902242</v>
      </c>
      <c r="K21" s="24">
        <v>4152366</v>
      </c>
      <c r="L21" s="24">
        <v>2009416</v>
      </c>
      <c r="M21" s="25">
        <v>772965</v>
      </c>
      <c r="N21" s="25">
        <v>1741138</v>
      </c>
      <c r="O21" s="24">
        <v>4523519</v>
      </c>
      <c r="P21" s="24">
        <v>920654</v>
      </c>
      <c r="Q21" s="25">
        <v>0</v>
      </c>
      <c r="R21" s="25">
        <v>3897015</v>
      </c>
      <c r="S21" s="40">
        <v>4817669</v>
      </c>
      <c r="T21" s="24">
        <v>0</v>
      </c>
      <c r="U21" s="25">
        <v>0</v>
      </c>
      <c r="V21" s="25">
        <v>0</v>
      </c>
      <c r="W21" s="40">
        <v>0</v>
      </c>
    </row>
    <row r="22" spans="1:23" ht="13.5">
      <c r="A22" s="13" t="s">
        <v>26</v>
      </c>
      <c r="B22" s="14" t="s">
        <v>55</v>
      </c>
      <c r="C22" s="15" t="s">
        <v>56</v>
      </c>
      <c r="D22" s="24">
        <v>71271350</v>
      </c>
      <c r="E22" s="25">
        <v>71271350</v>
      </c>
      <c r="F22" s="25">
        <v>34163387</v>
      </c>
      <c r="G22" s="34">
        <f t="shared" si="1"/>
        <v>0.47934249877405155</v>
      </c>
      <c r="H22" s="24">
        <v>1801255</v>
      </c>
      <c r="I22" s="25">
        <v>6289278</v>
      </c>
      <c r="J22" s="25">
        <v>6289278</v>
      </c>
      <c r="K22" s="24">
        <v>14379811</v>
      </c>
      <c r="L22" s="24">
        <v>1801255</v>
      </c>
      <c r="M22" s="25">
        <v>6289278</v>
      </c>
      <c r="N22" s="25">
        <v>1801255</v>
      </c>
      <c r="O22" s="24">
        <v>9891788</v>
      </c>
      <c r="P22" s="24">
        <v>1801255</v>
      </c>
      <c r="Q22" s="25">
        <v>1801255</v>
      </c>
      <c r="R22" s="25">
        <v>6289278</v>
      </c>
      <c r="S22" s="40">
        <v>9891788</v>
      </c>
      <c r="T22" s="24">
        <v>0</v>
      </c>
      <c r="U22" s="25">
        <v>0</v>
      </c>
      <c r="V22" s="25">
        <v>0</v>
      </c>
      <c r="W22" s="40">
        <v>0</v>
      </c>
    </row>
    <row r="23" spans="1:23" ht="13.5">
      <c r="A23" s="13" t="s">
        <v>41</v>
      </c>
      <c r="B23" s="14" t="s">
        <v>57</v>
      </c>
      <c r="C23" s="15" t="s">
        <v>58</v>
      </c>
      <c r="D23" s="24">
        <v>423177996</v>
      </c>
      <c r="E23" s="25">
        <v>396054324</v>
      </c>
      <c r="F23" s="25">
        <v>0</v>
      </c>
      <c r="G23" s="34">
        <f t="shared" si="1"/>
        <v>0</v>
      </c>
      <c r="H23" s="24">
        <v>0</v>
      </c>
      <c r="I23" s="25">
        <v>0</v>
      </c>
      <c r="J23" s="25">
        <v>0</v>
      </c>
      <c r="K23" s="24">
        <v>0</v>
      </c>
      <c r="L23" s="24">
        <v>0</v>
      </c>
      <c r="M23" s="25">
        <v>0</v>
      </c>
      <c r="N23" s="25">
        <v>0</v>
      </c>
      <c r="O23" s="24">
        <v>0</v>
      </c>
      <c r="P23" s="24">
        <v>0</v>
      </c>
      <c r="Q23" s="25">
        <v>0</v>
      </c>
      <c r="R23" s="25">
        <v>0</v>
      </c>
      <c r="S23" s="40">
        <v>0</v>
      </c>
      <c r="T23" s="24">
        <v>0</v>
      </c>
      <c r="U23" s="25">
        <v>0</v>
      </c>
      <c r="V23" s="25">
        <v>0</v>
      </c>
      <c r="W23" s="40">
        <v>0</v>
      </c>
    </row>
    <row r="24" spans="1:23" ht="13.5">
      <c r="A24" s="16"/>
      <c r="B24" s="17" t="s">
        <v>59</v>
      </c>
      <c r="C24" s="18"/>
      <c r="D24" s="26">
        <f>SUM(D17:D23)</f>
        <v>739028537</v>
      </c>
      <c r="E24" s="27">
        <f>SUM(E17:E23)</f>
        <v>705463720</v>
      </c>
      <c r="F24" s="27">
        <f>SUM(F17:F23)</f>
        <v>1091735885</v>
      </c>
      <c r="G24" s="35">
        <f t="shared" si="1"/>
        <v>1.5475436284661102</v>
      </c>
      <c r="H24" s="26">
        <f aca="true" t="shared" si="3" ref="H24:W24">SUM(H17:H23)</f>
        <v>8370557</v>
      </c>
      <c r="I24" s="27">
        <f t="shared" si="3"/>
        <v>13999195</v>
      </c>
      <c r="J24" s="27">
        <f t="shared" si="3"/>
        <v>16059207</v>
      </c>
      <c r="K24" s="26">
        <f t="shared" si="3"/>
        <v>38428959</v>
      </c>
      <c r="L24" s="26">
        <f t="shared" si="3"/>
        <v>16426075</v>
      </c>
      <c r="M24" s="27">
        <f t="shared" si="3"/>
        <v>14114626</v>
      </c>
      <c r="N24" s="27">
        <f t="shared" si="3"/>
        <v>13562937</v>
      </c>
      <c r="O24" s="26">
        <f t="shared" si="3"/>
        <v>44103638</v>
      </c>
      <c r="P24" s="26">
        <f t="shared" si="3"/>
        <v>14460403</v>
      </c>
      <c r="Q24" s="27">
        <f t="shared" si="3"/>
        <v>11050912</v>
      </c>
      <c r="R24" s="27">
        <f t="shared" si="3"/>
        <v>983691973</v>
      </c>
      <c r="S24" s="41">
        <f t="shared" si="3"/>
        <v>1009203288</v>
      </c>
      <c r="T24" s="26">
        <f t="shared" si="3"/>
        <v>0</v>
      </c>
      <c r="U24" s="27">
        <f t="shared" si="3"/>
        <v>0</v>
      </c>
      <c r="V24" s="27">
        <f t="shared" si="3"/>
        <v>0</v>
      </c>
      <c r="W24" s="41">
        <f t="shared" si="3"/>
        <v>0</v>
      </c>
    </row>
    <row r="25" spans="1:23" ht="13.5">
      <c r="A25" s="13" t="s">
        <v>26</v>
      </c>
      <c r="B25" s="14" t="s">
        <v>60</v>
      </c>
      <c r="C25" s="15" t="s">
        <v>61</v>
      </c>
      <c r="D25" s="24">
        <v>26877000</v>
      </c>
      <c r="E25" s="25">
        <v>43957000</v>
      </c>
      <c r="F25" s="25">
        <v>5710692</v>
      </c>
      <c r="G25" s="34">
        <f t="shared" si="1"/>
        <v>0.12991541733967285</v>
      </c>
      <c r="H25" s="24">
        <v>177818</v>
      </c>
      <c r="I25" s="25">
        <v>0</v>
      </c>
      <c r="J25" s="25">
        <v>0</v>
      </c>
      <c r="K25" s="24">
        <v>177818</v>
      </c>
      <c r="L25" s="24">
        <v>128329</v>
      </c>
      <c r="M25" s="25">
        <v>111392</v>
      </c>
      <c r="N25" s="25">
        <v>0</v>
      </c>
      <c r="O25" s="24">
        <v>239721</v>
      </c>
      <c r="P25" s="24">
        <v>1228887</v>
      </c>
      <c r="Q25" s="25">
        <v>2268522</v>
      </c>
      <c r="R25" s="25">
        <v>1795744</v>
      </c>
      <c r="S25" s="40">
        <v>5293153</v>
      </c>
      <c r="T25" s="24">
        <v>0</v>
      </c>
      <c r="U25" s="25">
        <v>0</v>
      </c>
      <c r="V25" s="25">
        <v>0</v>
      </c>
      <c r="W25" s="40">
        <v>0</v>
      </c>
    </row>
    <row r="26" spans="1:23" ht="13.5">
      <c r="A26" s="13" t="s">
        <v>26</v>
      </c>
      <c r="B26" s="14" t="s">
        <v>62</v>
      </c>
      <c r="C26" s="15" t="s">
        <v>63</v>
      </c>
      <c r="D26" s="24">
        <v>53402000</v>
      </c>
      <c r="E26" s="25">
        <v>55217737</v>
      </c>
      <c r="F26" s="25">
        <v>4029089</v>
      </c>
      <c r="G26" s="34">
        <f t="shared" si="1"/>
        <v>0.07296729672206595</v>
      </c>
      <c r="H26" s="24">
        <v>1254660</v>
      </c>
      <c r="I26" s="25">
        <v>3567606</v>
      </c>
      <c r="J26" s="25">
        <v>4988886</v>
      </c>
      <c r="K26" s="24">
        <v>9811152</v>
      </c>
      <c r="L26" s="24">
        <v>2429154</v>
      </c>
      <c r="M26" s="25">
        <v>5747202</v>
      </c>
      <c r="N26" s="25">
        <v>1256998</v>
      </c>
      <c r="O26" s="24">
        <v>9433354</v>
      </c>
      <c r="P26" s="24">
        <v>736904</v>
      </c>
      <c r="Q26" s="25">
        <v>1161762</v>
      </c>
      <c r="R26" s="25">
        <v>-17114083</v>
      </c>
      <c r="S26" s="40">
        <v>-15215417</v>
      </c>
      <c r="T26" s="24">
        <v>0</v>
      </c>
      <c r="U26" s="25">
        <v>0</v>
      </c>
      <c r="V26" s="25">
        <v>0</v>
      </c>
      <c r="W26" s="40">
        <v>0</v>
      </c>
    </row>
    <row r="27" spans="1:23" ht="13.5">
      <c r="A27" s="13" t="s">
        <v>26</v>
      </c>
      <c r="B27" s="14" t="s">
        <v>64</v>
      </c>
      <c r="C27" s="15" t="s">
        <v>65</v>
      </c>
      <c r="D27" s="24">
        <v>34882305</v>
      </c>
      <c r="E27" s="25">
        <v>34807867</v>
      </c>
      <c r="F27" s="25">
        <v>15498010</v>
      </c>
      <c r="G27" s="34">
        <f t="shared" si="1"/>
        <v>0.4452444615465808</v>
      </c>
      <c r="H27" s="24">
        <v>0</v>
      </c>
      <c r="I27" s="25">
        <v>819376</v>
      </c>
      <c r="J27" s="25">
        <v>405400</v>
      </c>
      <c r="K27" s="24">
        <v>1224776</v>
      </c>
      <c r="L27" s="24">
        <v>2338843</v>
      </c>
      <c r="M27" s="25">
        <v>3711658</v>
      </c>
      <c r="N27" s="25">
        <v>5866763</v>
      </c>
      <c r="O27" s="24">
        <v>11917264</v>
      </c>
      <c r="P27" s="24">
        <v>2355970</v>
      </c>
      <c r="Q27" s="25">
        <v>0</v>
      </c>
      <c r="R27" s="25">
        <v>0</v>
      </c>
      <c r="S27" s="40">
        <v>2355970</v>
      </c>
      <c r="T27" s="24">
        <v>0</v>
      </c>
      <c r="U27" s="25">
        <v>0</v>
      </c>
      <c r="V27" s="25">
        <v>0</v>
      </c>
      <c r="W27" s="40">
        <v>0</v>
      </c>
    </row>
    <row r="28" spans="1:23" ht="13.5">
      <c r="A28" s="13" t="s">
        <v>26</v>
      </c>
      <c r="B28" s="14" t="s">
        <v>66</v>
      </c>
      <c r="C28" s="15" t="s">
        <v>67</v>
      </c>
      <c r="D28" s="24">
        <v>70849004</v>
      </c>
      <c r="E28" s="25">
        <v>101985837</v>
      </c>
      <c r="F28" s="25">
        <v>31811614</v>
      </c>
      <c r="G28" s="34">
        <f t="shared" si="1"/>
        <v>0.3119218798978921</v>
      </c>
      <c r="H28" s="24">
        <v>491440</v>
      </c>
      <c r="I28" s="25">
        <v>1729174</v>
      </c>
      <c r="J28" s="25">
        <v>5033617</v>
      </c>
      <c r="K28" s="24">
        <v>7254231</v>
      </c>
      <c r="L28" s="24">
        <v>3416573</v>
      </c>
      <c r="M28" s="25">
        <v>2872842</v>
      </c>
      <c r="N28" s="25">
        <v>6271233</v>
      </c>
      <c r="O28" s="24">
        <v>12560648</v>
      </c>
      <c r="P28" s="24">
        <v>988373</v>
      </c>
      <c r="Q28" s="25">
        <v>5361328</v>
      </c>
      <c r="R28" s="25">
        <v>5647034</v>
      </c>
      <c r="S28" s="40">
        <v>11996735</v>
      </c>
      <c r="T28" s="24">
        <v>0</v>
      </c>
      <c r="U28" s="25">
        <v>0</v>
      </c>
      <c r="V28" s="25">
        <v>0</v>
      </c>
      <c r="W28" s="40">
        <v>0</v>
      </c>
    </row>
    <row r="29" spans="1:23" ht="13.5">
      <c r="A29" s="13" t="s">
        <v>26</v>
      </c>
      <c r="B29" s="14" t="s">
        <v>68</v>
      </c>
      <c r="C29" s="15" t="s">
        <v>69</v>
      </c>
      <c r="D29" s="24">
        <v>24239001</v>
      </c>
      <c r="E29" s="25">
        <v>25167607</v>
      </c>
      <c r="F29" s="25">
        <v>9896038</v>
      </c>
      <c r="G29" s="34">
        <f t="shared" si="1"/>
        <v>0.3932053611612737</v>
      </c>
      <c r="H29" s="24">
        <v>143632</v>
      </c>
      <c r="I29" s="25">
        <v>2397003</v>
      </c>
      <c r="J29" s="25">
        <v>0</v>
      </c>
      <c r="K29" s="24">
        <v>2540635</v>
      </c>
      <c r="L29" s="24">
        <v>3125540</v>
      </c>
      <c r="M29" s="25">
        <v>0</v>
      </c>
      <c r="N29" s="25">
        <v>3826483</v>
      </c>
      <c r="O29" s="24">
        <v>6952023</v>
      </c>
      <c r="P29" s="24">
        <v>160345</v>
      </c>
      <c r="Q29" s="25">
        <v>243035</v>
      </c>
      <c r="R29" s="25">
        <v>0</v>
      </c>
      <c r="S29" s="40">
        <v>403380</v>
      </c>
      <c r="T29" s="24">
        <v>0</v>
      </c>
      <c r="U29" s="25">
        <v>0</v>
      </c>
      <c r="V29" s="25">
        <v>0</v>
      </c>
      <c r="W29" s="40">
        <v>0</v>
      </c>
    </row>
    <row r="30" spans="1:23" ht="13.5">
      <c r="A30" s="13" t="s">
        <v>26</v>
      </c>
      <c r="B30" s="14" t="s">
        <v>70</v>
      </c>
      <c r="C30" s="15" t="s">
        <v>71</v>
      </c>
      <c r="D30" s="24">
        <v>60054400</v>
      </c>
      <c r="E30" s="25">
        <v>75778388</v>
      </c>
      <c r="F30" s="25">
        <v>27133401</v>
      </c>
      <c r="G30" s="34">
        <f t="shared" si="1"/>
        <v>0.3580625256900424</v>
      </c>
      <c r="H30" s="24">
        <v>0</v>
      </c>
      <c r="I30" s="25">
        <v>46080</v>
      </c>
      <c r="J30" s="25">
        <v>11965</v>
      </c>
      <c r="K30" s="24">
        <v>58045</v>
      </c>
      <c r="L30" s="24">
        <v>921904</v>
      </c>
      <c r="M30" s="25">
        <v>630128</v>
      </c>
      <c r="N30" s="25">
        <v>20609114</v>
      </c>
      <c r="O30" s="24">
        <v>22161146</v>
      </c>
      <c r="P30" s="24">
        <v>98669</v>
      </c>
      <c r="Q30" s="25">
        <v>206447</v>
      </c>
      <c r="R30" s="25">
        <v>4609094</v>
      </c>
      <c r="S30" s="40">
        <v>4914210</v>
      </c>
      <c r="T30" s="24">
        <v>0</v>
      </c>
      <c r="U30" s="25">
        <v>0</v>
      </c>
      <c r="V30" s="25">
        <v>0</v>
      </c>
      <c r="W30" s="40">
        <v>0</v>
      </c>
    </row>
    <row r="31" spans="1:23" ht="13.5">
      <c r="A31" s="13" t="s">
        <v>41</v>
      </c>
      <c r="B31" s="14" t="s">
        <v>72</v>
      </c>
      <c r="C31" s="15" t="s">
        <v>73</v>
      </c>
      <c r="D31" s="24">
        <v>420411262</v>
      </c>
      <c r="E31" s="25">
        <v>447343162</v>
      </c>
      <c r="F31" s="25">
        <v>221364294</v>
      </c>
      <c r="G31" s="34">
        <f t="shared" si="1"/>
        <v>0.4948422437269758</v>
      </c>
      <c r="H31" s="24">
        <v>0</v>
      </c>
      <c r="I31" s="25">
        <v>6929716</v>
      </c>
      <c r="J31" s="25">
        <v>18529281</v>
      </c>
      <c r="K31" s="24">
        <v>25458997</v>
      </c>
      <c r="L31" s="24">
        <v>29689845</v>
      </c>
      <c r="M31" s="25">
        <v>39635829</v>
      </c>
      <c r="N31" s="25">
        <v>71536154</v>
      </c>
      <c r="O31" s="24">
        <v>140861828</v>
      </c>
      <c r="P31" s="24">
        <v>1634796</v>
      </c>
      <c r="Q31" s="25">
        <v>17297051</v>
      </c>
      <c r="R31" s="25">
        <v>36111622</v>
      </c>
      <c r="S31" s="40">
        <v>55043469</v>
      </c>
      <c r="T31" s="24">
        <v>0</v>
      </c>
      <c r="U31" s="25">
        <v>0</v>
      </c>
      <c r="V31" s="25">
        <v>0</v>
      </c>
      <c r="W31" s="40">
        <v>0</v>
      </c>
    </row>
    <row r="32" spans="1:23" ht="13.5">
      <c r="A32" s="16"/>
      <c r="B32" s="17" t="s">
        <v>74</v>
      </c>
      <c r="C32" s="18"/>
      <c r="D32" s="26">
        <f>SUM(D25:D31)</f>
        <v>690714972</v>
      </c>
      <c r="E32" s="27">
        <f>SUM(E25:E31)</f>
        <v>784257598</v>
      </c>
      <c r="F32" s="27">
        <f>SUM(F25:F31)</f>
        <v>315443138</v>
      </c>
      <c r="G32" s="35">
        <f t="shared" si="1"/>
        <v>0.40221878475189476</v>
      </c>
      <c r="H32" s="26">
        <f aca="true" t="shared" si="4" ref="H32:W32">SUM(H25:H31)</f>
        <v>2067550</v>
      </c>
      <c r="I32" s="27">
        <f t="shared" si="4"/>
        <v>15488955</v>
      </c>
      <c r="J32" s="27">
        <f t="shared" si="4"/>
        <v>28969149</v>
      </c>
      <c r="K32" s="26">
        <f t="shared" si="4"/>
        <v>46525654</v>
      </c>
      <c r="L32" s="26">
        <f t="shared" si="4"/>
        <v>42050188</v>
      </c>
      <c r="M32" s="27">
        <f t="shared" si="4"/>
        <v>52709051</v>
      </c>
      <c r="N32" s="27">
        <f t="shared" si="4"/>
        <v>109366745</v>
      </c>
      <c r="O32" s="26">
        <f t="shared" si="4"/>
        <v>204125984</v>
      </c>
      <c r="P32" s="26">
        <f t="shared" si="4"/>
        <v>7203944</v>
      </c>
      <c r="Q32" s="27">
        <f t="shared" si="4"/>
        <v>26538145</v>
      </c>
      <c r="R32" s="27">
        <f t="shared" si="4"/>
        <v>31049411</v>
      </c>
      <c r="S32" s="41">
        <f t="shared" si="4"/>
        <v>64791500</v>
      </c>
      <c r="T32" s="26">
        <f t="shared" si="4"/>
        <v>0</v>
      </c>
      <c r="U32" s="27">
        <f t="shared" si="4"/>
        <v>0</v>
      </c>
      <c r="V32" s="27">
        <f t="shared" si="4"/>
        <v>0</v>
      </c>
      <c r="W32" s="41">
        <f t="shared" si="4"/>
        <v>0</v>
      </c>
    </row>
    <row r="33" spans="1:23" ht="13.5">
      <c r="A33" s="13" t="s">
        <v>26</v>
      </c>
      <c r="B33" s="14" t="s">
        <v>75</v>
      </c>
      <c r="C33" s="15" t="s">
        <v>76</v>
      </c>
      <c r="D33" s="24">
        <v>102621912</v>
      </c>
      <c r="E33" s="25">
        <v>88043010</v>
      </c>
      <c r="F33" s="25">
        <v>74195116</v>
      </c>
      <c r="G33" s="34">
        <f t="shared" si="1"/>
        <v>0.8427144414985358</v>
      </c>
      <c r="H33" s="24">
        <v>5180771</v>
      </c>
      <c r="I33" s="25">
        <v>12413932</v>
      </c>
      <c r="J33" s="25">
        <v>5761749</v>
      </c>
      <c r="K33" s="24">
        <v>23356452</v>
      </c>
      <c r="L33" s="24">
        <v>11662448</v>
      </c>
      <c r="M33" s="25">
        <v>8282045</v>
      </c>
      <c r="N33" s="25">
        <v>11129264</v>
      </c>
      <c r="O33" s="24">
        <v>31073757</v>
      </c>
      <c r="P33" s="24">
        <v>2598780</v>
      </c>
      <c r="Q33" s="25">
        <v>5732162</v>
      </c>
      <c r="R33" s="25">
        <v>11433965</v>
      </c>
      <c r="S33" s="40">
        <v>19764907</v>
      </c>
      <c r="T33" s="24">
        <v>0</v>
      </c>
      <c r="U33" s="25">
        <v>0</v>
      </c>
      <c r="V33" s="25">
        <v>0</v>
      </c>
      <c r="W33" s="40">
        <v>0</v>
      </c>
    </row>
    <row r="34" spans="1:23" ht="13.5">
      <c r="A34" s="13" t="s">
        <v>26</v>
      </c>
      <c r="B34" s="14" t="s">
        <v>77</v>
      </c>
      <c r="C34" s="15" t="s">
        <v>78</v>
      </c>
      <c r="D34" s="24">
        <v>85750407</v>
      </c>
      <c r="E34" s="25">
        <v>72241836</v>
      </c>
      <c r="F34" s="25">
        <v>38361198</v>
      </c>
      <c r="G34" s="34">
        <f t="shared" si="1"/>
        <v>0.5310108397577271</v>
      </c>
      <c r="H34" s="24">
        <v>7504778</v>
      </c>
      <c r="I34" s="25">
        <v>3545184</v>
      </c>
      <c r="J34" s="25">
        <v>7735455</v>
      </c>
      <c r="K34" s="24">
        <v>18785417</v>
      </c>
      <c r="L34" s="24">
        <v>4173223</v>
      </c>
      <c r="M34" s="25">
        <v>6925813</v>
      </c>
      <c r="N34" s="25">
        <v>5854538</v>
      </c>
      <c r="O34" s="24">
        <v>16953574</v>
      </c>
      <c r="P34" s="24">
        <v>1575925</v>
      </c>
      <c r="Q34" s="25">
        <v>298390</v>
      </c>
      <c r="R34" s="25">
        <v>747892</v>
      </c>
      <c r="S34" s="40">
        <v>2622207</v>
      </c>
      <c r="T34" s="24">
        <v>0</v>
      </c>
      <c r="U34" s="25">
        <v>0</v>
      </c>
      <c r="V34" s="25">
        <v>0</v>
      </c>
      <c r="W34" s="40">
        <v>0</v>
      </c>
    </row>
    <row r="35" spans="1:23" ht="13.5">
      <c r="A35" s="13" t="s">
        <v>26</v>
      </c>
      <c r="B35" s="14" t="s">
        <v>79</v>
      </c>
      <c r="C35" s="15" t="s">
        <v>80</v>
      </c>
      <c r="D35" s="24">
        <v>27386011</v>
      </c>
      <c r="E35" s="25">
        <v>27386011</v>
      </c>
      <c r="F35" s="25">
        <v>4283053</v>
      </c>
      <c r="G35" s="34">
        <f t="shared" si="1"/>
        <v>0.15639565031942768</v>
      </c>
      <c r="H35" s="24">
        <v>0</v>
      </c>
      <c r="I35" s="25">
        <v>0</v>
      </c>
      <c r="J35" s="25">
        <v>0</v>
      </c>
      <c r="K35" s="24">
        <v>0</v>
      </c>
      <c r="L35" s="24">
        <v>-179359</v>
      </c>
      <c r="M35" s="25">
        <v>491227</v>
      </c>
      <c r="N35" s="25">
        <v>0</v>
      </c>
      <c r="O35" s="24">
        <v>311868</v>
      </c>
      <c r="P35" s="24">
        <v>0</v>
      </c>
      <c r="Q35" s="25">
        <v>716916</v>
      </c>
      <c r="R35" s="25">
        <v>3254269</v>
      </c>
      <c r="S35" s="40">
        <v>3971185</v>
      </c>
      <c r="T35" s="24">
        <v>0</v>
      </c>
      <c r="U35" s="25">
        <v>0</v>
      </c>
      <c r="V35" s="25">
        <v>0</v>
      </c>
      <c r="W35" s="40">
        <v>0</v>
      </c>
    </row>
    <row r="36" spans="1:23" ht="13.5">
      <c r="A36" s="13" t="s">
        <v>41</v>
      </c>
      <c r="B36" s="14" t="s">
        <v>81</v>
      </c>
      <c r="C36" s="15" t="s">
        <v>82</v>
      </c>
      <c r="D36" s="24">
        <v>241934000</v>
      </c>
      <c r="E36" s="25">
        <v>150628221</v>
      </c>
      <c r="F36" s="25">
        <v>54923925</v>
      </c>
      <c r="G36" s="34">
        <f t="shared" si="1"/>
        <v>0.3646323685918059</v>
      </c>
      <c r="H36" s="24">
        <v>0</v>
      </c>
      <c r="I36" s="25">
        <v>8656570</v>
      </c>
      <c r="J36" s="25">
        <v>8656570</v>
      </c>
      <c r="K36" s="24">
        <v>17313140</v>
      </c>
      <c r="L36" s="24">
        <v>3397738</v>
      </c>
      <c r="M36" s="25">
        <v>8656570</v>
      </c>
      <c r="N36" s="25">
        <v>8656570</v>
      </c>
      <c r="O36" s="24">
        <v>20710878</v>
      </c>
      <c r="P36" s="24">
        <v>16899907</v>
      </c>
      <c r="Q36" s="25">
        <v>0</v>
      </c>
      <c r="R36" s="25">
        <v>0</v>
      </c>
      <c r="S36" s="40">
        <v>16899907</v>
      </c>
      <c r="T36" s="24">
        <v>0</v>
      </c>
      <c r="U36" s="25">
        <v>0</v>
      </c>
      <c r="V36" s="25">
        <v>0</v>
      </c>
      <c r="W36" s="40">
        <v>0</v>
      </c>
    </row>
    <row r="37" spans="1:23" ht="13.5">
      <c r="A37" s="16"/>
      <c r="B37" s="17" t="s">
        <v>83</v>
      </c>
      <c r="C37" s="18"/>
      <c r="D37" s="26">
        <f>SUM(D33:D36)</f>
        <v>457692330</v>
      </c>
      <c r="E37" s="27">
        <f>SUM(E33:E36)</f>
        <v>338299078</v>
      </c>
      <c r="F37" s="27">
        <f>SUM(F33:F36)</f>
        <v>171763292</v>
      </c>
      <c r="G37" s="35">
        <f t="shared" si="1"/>
        <v>0.5077261605779487</v>
      </c>
      <c r="H37" s="26">
        <f aca="true" t="shared" si="5" ref="H37:W37">SUM(H33:H36)</f>
        <v>12685549</v>
      </c>
      <c r="I37" s="27">
        <f t="shared" si="5"/>
        <v>24615686</v>
      </c>
      <c r="J37" s="27">
        <f t="shared" si="5"/>
        <v>22153774</v>
      </c>
      <c r="K37" s="26">
        <f t="shared" si="5"/>
        <v>59455009</v>
      </c>
      <c r="L37" s="26">
        <f t="shared" si="5"/>
        <v>19054050</v>
      </c>
      <c r="M37" s="27">
        <f t="shared" si="5"/>
        <v>24355655</v>
      </c>
      <c r="N37" s="27">
        <f t="shared" si="5"/>
        <v>25640372</v>
      </c>
      <c r="O37" s="26">
        <f t="shared" si="5"/>
        <v>69050077</v>
      </c>
      <c r="P37" s="26">
        <f t="shared" si="5"/>
        <v>21074612</v>
      </c>
      <c r="Q37" s="27">
        <f t="shared" si="5"/>
        <v>6747468</v>
      </c>
      <c r="R37" s="27">
        <f t="shared" si="5"/>
        <v>15436126</v>
      </c>
      <c r="S37" s="41">
        <f t="shared" si="5"/>
        <v>43258206</v>
      </c>
      <c r="T37" s="26">
        <f t="shared" si="5"/>
        <v>0</v>
      </c>
      <c r="U37" s="27">
        <f t="shared" si="5"/>
        <v>0</v>
      </c>
      <c r="V37" s="27">
        <f t="shared" si="5"/>
        <v>0</v>
      </c>
      <c r="W37" s="41">
        <f t="shared" si="5"/>
        <v>0</v>
      </c>
    </row>
    <row r="38" spans="1:23" ht="13.5">
      <c r="A38" s="13" t="s">
        <v>26</v>
      </c>
      <c r="B38" s="14" t="s">
        <v>84</v>
      </c>
      <c r="C38" s="15" t="s">
        <v>85</v>
      </c>
      <c r="D38" s="24">
        <v>159417636</v>
      </c>
      <c r="E38" s="25">
        <v>164402928</v>
      </c>
      <c r="F38" s="25">
        <v>68132896</v>
      </c>
      <c r="G38" s="34">
        <f t="shared" si="1"/>
        <v>0.41442629294290917</v>
      </c>
      <c r="H38" s="24">
        <v>-2530102</v>
      </c>
      <c r="I38" s="25">
        <v>6540527</v>
      </c>
      <c r="J38" s="25">
        <v>2425128</v>
      </c>
      <c r="K38" s="24">
        <v>6435553</v>
      </c>
      <c r="L38" s="24">
        <v>9110264</v>
      </c>
      <c r="M38" s="25">
        <v>6424861</v>
      </c>
      <c r="N38" s="25">
        <v>20556542</v>
      </c>
      <c r="O38" s="24">
        <v>36091667</v>
      </c>
      <c r="P38" s="24">
        <v>2138554</v>
      </c>
      <c r="Q38" s="25">
        <v>9885891</v>
      </c>
      <c r="R38" s="25">
        <v>13581231</v>
      </c>
      <c r="S38" s="40">
        <v>25605676</v>
      </c>
      <c r="T38" s="24">
        <v>0</v>
      </c>
      <c r="U38" s="25">
        <v>0</v>
      </c>
      <c r="V38" s="25">
        <v>0</v>
      </c>
      <c r="W38" s="40">
        <v>0</v>
      </c>
    </row>
    <row r="39" spans="1:23" ht="13.5">
      <c r="A39" s="13" t="s">
        <v>26</v>
      </c>
      <c r="B39" s="14" t="s">
        <v>86</v>
      </c>
      <c r="C39" s="15" t="s">
        <v>87</v>
      </c>
      <c r="D39" s="24">
        <v>102459799</v>
      </c>
      <c r="E39" s="25">
        <v>120248350</v>
      </c>
      <c r="F39" s="25">
        <v>116681560</v>
      </c>
      <c r="G39" s="34">
        <f t="shared" si="1"/>
        <v>0.9703381376958603</v>
      </c>
      <c r="H39" s="24">
        <v>51189775</v>
      </c>
      <c r="I39" s="25">
        <v>13019675</v>
      </c>
      <c r="J39" s="25">
        <v>6494146</v>
      </c>
      <c r="K39" s="24">
        <v>70703596</v>
      </c>
      <c r="L39" s="24">
        <v>9768509</v>
      </c>
      <c r="M39" s="25">
        <v>0</v>
      </c>
      <c r="N39" s="25">
        <v>18743611</v>
      </c>
      <c r="O39" s="24">
        <v>28512120</v>
      </c>
      <c r="P39" s="24">
        <v>2791995</v>
      </c>
      <c r="Q39" s="25">
        <v>7598907</v>
      </c>
      <c r="R39" s="25">
        <v>7074942</v>
      </c>
      <c r="S39" s="40">
        <v>17465844</v>
      </c>
      <c r="T39" s="24">
        <v>0</v>
      </c>
      <c r="U39" s="25">
        <v>0</v>
      </c>
      <c r="V39" s="25">
        <v>0</v>
      </c>
      <c r="W39" s="40">
        <v>0</v>
      </c>
    </row>
    <row r="40" spans="1:23" ht="13.5">
      <c r="A40" s="13" t="s">
        <v>26</v>
      </c>
      <c r="B40" s="14" t="s">
        <v>88</v>
      </c>
      <c r="C40" s="15" t="s">
        <v>89</v>
      </c>
      <c r="D40" s="24">
        <v>81182001</v>
      </c>
      <c r="E40" s="25">
        <v>102781800</v>
      </c>
      <c r="F40" s="25">
        <v>94672413</v>
      </c>
      <c r="G40" s="34">
        <f t="shared" si="1"/>
        <v>0.9211009439414372</v>
      </c>
      <c r="H40" s="24">
        <v>-82573103</v>
      </c>
      <c r="I40" s="25">
        <v>4755586</v>
      </c>
      <c r="J40" s="25">
        <v>4357510</v>
      </c>
      <c r="K40" s="24">
        <v>-73460007</v>
      </c>
      <c r="L40" s="24">
        <v>5788952</v>
      </c>
      <c r="M40" s="25">
        <v>6712245</v>
      </c>
      <c r="N40" s="25">
        <v>136627023</v>
      </c>
      <c r="O40" s="24">
        <v>149128220</v>
      </c>
      <c r="P40" s="24">
        <v>4528684</v>
      </c>
      <c r="Q40" s="25">
        <v>6304518</v>
      </c>
      <c r="R40" s="25">
        <v>8170998</v>
      </c>
      <c r="S40" s="40">
        <v>19004200</v>
      </c>
      <c r="T40" s="24">
        <v>0</v>
      </c>
      <c r="U40" s="25">
        <v>0</v>
      </c>
      <c r="V40" s="25">
        <v>0</v>
      </c>
      <c r="W40" s="40">
        <v>0</v>
      </c>
    </row>
    <row r="41" spans="1:23" ht="13.5">
      <c r="A41" s="13" t="s">
        <v>26</v>
      </c>
      <c r="B41" s="14" t="s">
        <v>90</v>
      </c>
      <c r="C41" s="15" t="s">
        <v>91</v>
      </c>
      <c r="D41" s="24">
        <v>68198489</v>
      </c>
      <c r="E41" s="25">
        <v>103861064</v>
      </c>
      <c r="F41" s="25">
        <v>168446281</v>
      </c>
      <c r="G41" s="34">
        <f t="shared" si="1"/>
        <v>1.6218424355829824</v>
      </c>
      <c r="H41" s="24">
        <v>0</v>
      </c>
      <c r="I41" s="25">
        <v>4956576</v>
      </c>
      <c r="J41" s="25">
        <v>8655969</v>
      </c>
      <c r="K41" s="24">
        <v>13612545</v>
      </c>
      <c r="L41" s="24">
        <v>8530386</v>
      </c>
      <c r="M41" s="25">
        <v>7987641</v>
      </c>
      <c r="N41" s="25">
        <v>120560747</v>
      </c>
      <c r="O41" s="24">
        <v>137078774</v>
      </c>
      <c r="P41" s="24">
        <v>2622022</v>
      </c>
      <c r="Q41" s="25">
        <v>2058747</v>
      </c>
      <c r="R41" s="25">
        <v>13074193</v>
      </c>
      <c r="S41" s="40">
        <v>17754962</v>
      </c>
      <c r="T41" s="24">
        <v>0</v>
      </c>
      <c r="U41" s="25">
        <v>0</v>
      </c>
      <c r="V41" s="25">
        <v>0</v>
      </c>
      <c r="W41" s="40">
        <v>0</v>
      </c>
    </row>
    <row r="42" spans="1:23" ht="13.5">
      <c r="A42" s="13" t="s">
        <v>26</v>
      </c>
      <c r="B42" s="14" t="s">
        <v>92</v>
      </c>
      <c r="C42" s="15" t="s">
        <v>93</v>
      </c>
      <c r="D42" s="24">
        <v>228830700</v>
      </c>
      <c r="E42" s="25">
        <v>283269137</v>
      </c>
      <c r="F42" s="25">
        <v>103170261</v>
      </c>
      <c r="G42" s="34">
        <f t="shared" si="1"/>
        <v>0.3642128545758234</v>
      </c>
      <c r="H42" s="24">
        <v>11720351</v>
      </c>
      <c r="I42" s="25">
        <v>5988199</v>
      </c>
      <c r="J42" s="25">
        <v>13604823</v>
      </c>
      <c r="K42" s="24">
        <v>31313373</v>
      </c>
      <c r="L42" s="24">
        <v>1830864</v>
      </c>
      <c r="M42" s="25">
        <v>23457679</v>
      </c>
      <c r="N42" s="25">
        <v>22140321</v>
      </c>
      <c r="O42" s="24">
        <v>47428864</v>
      </c>
      <c r="P42" s="24">
        <v>2191732</v>
      </c>
      <c r="Q42" s="25">
        <v>1257744</v>
      </c>
      <c r="R42" s="25">
        <v>20978548</v>
      </c>
      <c r="S42" s="40">
        <v>24428024</v>
      </c>
      <c r="T42" s="24">
        <v>0</v>
      </c>
      <c r="U42" s="25">
        <v>0</v>
      </c>
      <c r="V42" s="25">
        <v>0</v>
      </c>
      <c r="W42" s="40">
        <v>0</v>
      </c>
    </row>
    <row r="43" spans="1:23" ht="13.5">
      <c r="A43" s="13" t="s">
        <v>41</v>
      </c>
      <c r="B43" s="14" t="s">
        <v>94</v>
      </c>
      <c r="C43" s="15" t="s">
        <v>95</v>
      </c>
      <c r="D43" s="24">
        <v>1123227534</v>
      </c>
      <c r="E43" s="25">
        <v>1357388411</v>
      </c>
      <c r="F43" s="25">
        <v>427654277</v>
      </c>
      <c r="G43" s="34">
        <f t="shared" si="1"/>
        <v>0.3150566731927108</v>
      </c>
      <c r="H43" s="24">
        <v>10874519</v>
      </c>
      <c r="I43" s="25">
        <v>17002919</v>
      </c>
      <c r="J43" s="25">
        <v>114096765</v>
      </c>
      <c r="K43" s="24">
        <v>141974203</v>
      </c>
      <c r="L43" s="24">
        <v>75858602</v>
      </c>
      <c r="M43" s="25">
        <v>28534799</v>
      </c>
      <c r="N43" s="25">
        <v>137441662</v>
      </c>
      <c r="O43" s="24">
        <v>241835063</v>
      </c>
      <c r="P43" s="24">
        <v>9430015</v>
      </c>
      <c r="Q43" s="25">
        <v>34414996</v>
      </c>
      <c r="R43" s="25">
        <v>0</v>
      </c>
      <c r="S43" s="40">
        <v>43845011</v>
      </c>
      <c r="T43" s="24">
        <v>0</v>
      </c>
      <c r="U43" s="25">
        <v>0</v>
      </c>
      <c r="V43" s="25">
        <v>0</v>
      </c>
      <c r="W43" s="40">
        <v>0</v>
      </c>
    </row>
    <row r="44" spans="1:23" ht="13.5">
      <c r="A44" s="16"/>
      <c r="B44" s="17" t="s">
        <v>96</v>
      </c>
      <c r="C44" s="18"/>
      <c r="D44" s="26">
        <f>SUM(D38:D43)</f>
        <v>1763316159</v>
      </c>
      <c r="E44" s="27">
        <f>SUM(E38:E43)</f>
        <v>2131951690</v>
      </c>
      <c r="F44" s="27">
        <f>SUM(F38:F43)</f>
        <v>978757688</v>
      </c>
      <c r="G44" s="35">
        <f t="shared" si="1"/>
        <v>0.45908999373245646</v>
      </c>
      <c r="H44" s="26">
        <f aca="true" t="shared" si="6" ref="H44:W44">SUM(H38:H43)</f>
        <v>-11318560</v>
      </c>
      <c r="I44" s="27">
        <f t="shared" si="6"/>
        <v>52263482</v>
      </c>
      <c r="J44" s="27">
        <f t="shared" si="6"/>
        <v>149634341</v>
      </c>
      <c r="K44" s="26">
        <f t="shared" si="6"/>
        <v>190579263</v>
      </c>
      <c r="L44" s="26">
        <f t="shared" si="6"/>
        <v>110887577</v>
      </c>
      <c r="M44" s="27">
        <f t="shared" si="6"/>
        <v>73117225</v>
      </c>
      <c r="N44" s="27">
        <f t="shared" si="6"/>
        <v>456069906</v>
      </c>
      <c r="O44" s="26">
        <f t="shared" si="6"/>
        <v>640074708</v>
      </c>
      <c r="P44" s="26">
        <f t="shared" si="6"/>
        <v>23703002</v>
      </c>
      <c r="Q44" s="27">
        <f t="shared" si="6"/>
        <v>61520803</v>
      </c>
      <c r="R44" s="27">
        <f t="shared" si="6"/>
        <v>62879912</v>
      </c>
      <c r="S44" s="41">
        <f t="shared" si="6"/>
        <v>148103717</v>
      </c>
      <c r="T44" s="26">
        <f t="shared" si="6"/>
        <v>0</v>
      </c>
      <c r="U44" s="27">
        <f t="shared" si="6"/>
        <v>0</v>
      </c>
      <c r="V44" s="27">
        <f t="shared" si="6"/>
        <v>0</v>
      </c>
      <c r="W44" s="41">
        <f t="shared" si="6"/>
        <v>0</v>
      </c>
    </row>
    <row r="45" spans="1:23" ht="13.5">
      <c r="A45" s="13" t="s">
        <v>26</v>
      </c>
      <c r="B45" s="14" t="s">
        <v>97</v>
      </c>
      <c r="C45" s="15" t="s">
        <v>98</v>
      </c>
      <c r="D45" s="24">
        <v>178384250</v>
      </c>
      <c r="E45" s="25">
        <v>178384250</v>
      </c>
      <c r="F45" s="25">
        <v>124044209</v>
      </c>
      <c r="G45" s="34">
        <f t="shared" si="1"/>
        <v>0.6953764640095749</v>
      </c>
      <c r="H45" s="24">
        <v>11612854</v>
      </c>
      <c r="I45" s="25">
        <v>6359613</v>
      </c>
      <c r="J45" s="25">
        <v>19645450</v>
      </c>
      <c r="K45" s="24">
        <v>37617917</v>
      </c>
      <c r="L45" s="24">
        <v>14984730</v>
      </c>
      <c r="M45" s="25">
        <v>19658233</v>
      </c>
      <c r="N45" s="25">
        <v>21368154</v>
      </c>
      <c r="O45" s="24">
        <v>56011117</v>
      </c>
      <c r="P45" s="24">
        <v>7210854</v>
      </c>
      <c r="Q45" s="25">
        <v>3269738</v>
      </c>
      <c r="R45" s="25">
        <v>19934583</v>
      </c>
      <c r="S45" s="40">
        <v>30415175</v>
      </c>
      <c r="T45" s="24">
        <v>0</v>
      </c>
      <c r="U45" s="25">
        <v>0</v>
      </c>
      <c r="V45" s="25">
        <v>0</v>
      </c>
      <c r="W45" s="40">
        <v>0</v>
      </c>
    </row>
    <row r="46" spans="1:23" ht="13.5">
      <c r="A46" s="13" t="s">
        <v>26</v>
      </c>
      <c r="B46" s="14" t="s">
        <v>99</v>
      </c>
      <c r="C46" s="15" t="s">
        <v>100</v>
      </c>
      <c r="D46" s="24">
        <v>143196104</v>
      </c>
      <c r="E46" s="25">
        <v>150814803</v>
      </c>
      <c r="F46" s="25">
        <v>66736139</v>
      </c>
      <c r="G46" s="34">
        <f t="shared" si="1"/>
        <v>0.4425039032806349</v>
      </c>
      <c r="H46" s="24">
        <v>3260217</v>
      </c>
      <c r="I46" s="25">
        <v>-1407416</v>
      </c>
      <c r="J46" s="25">
        <v>15350430</v>
      </c>
      <c r="K46" s="24">
        <v>17203231</v>
      </c>
      <c r="L46" s="24">
        <v>9673070</v>
      </c>
      <c r="M46" s="25">
        <v>4773886</v>
      </c>
      <c r="N46" s="25">
        <v>13711004</v>
      </c>
      <c r="O46" s="24">
        <v>28157960</v>
      </c>
      <c r="P46" s="24">
        <v>2940932</v>
      </c>
      <c r="Q46" s="25">
        <v>7540230</v>
      </c>
      <c r="R46" s="25">
        <v>10893786</v>
      </c>
      <c r="S46" s="40">
        <v>21374948</v>
      </c>
      <c r="T46" s="24">
        <v>0</v>
      </c>
      <c r="U46" s="25">
        <v>0</v>
      </c>
      <c r="V46" s="25">
        <v>0</v>
      </c>
      <c r="W46" s="40">
        <v>0</v>
      </c>
    </row>
    <row r="47" spans="1:23" ht="13.5">
      <c r="A47" s="13" t="s">
        <v>26</v>
      </c>
      <c r="B47" s="14" t="s">
        <v>101</v>
      </c>
      <c r="C47" s="15" t="s">
        <v>102</v>
      </c>
      <c r="D47" s="24">
        <v>77459861</v>
      </c>
      <c r="E47" s="25">
        <v>94117846</v>
      </c>
      <c r="F47" s="25">
        <v>41545620</v>
      </c>
      <c r="G47" s="34">
        <f t="shared" si="1"/>
        <v>0.4414212794457706</v>
      </c>
      <c r="H47" s="24">
        <v>35516306</v>
      </c>
      <c r="I47" s="25">
        <v>6964241</v>
      </c>
      <c r="J47" s="25">
        <v>-31799997</v>
      </c>
      <c r="K47" s="24">
        <v>10680550</v>
      </c>
      <c r="L47" s="24">
        <v>4169473</v>
      </c>
      <c r="M47" s="25">
        <v>7496075</v>
      </c>
      <c r="N47" s="25">
        <v>7281561</v>
      </c>
      <c r="O47" s="24">
        <v>18947109</v>
      </c>
      <c r="P47" s="24">
        <v>1600996</v>
      </c>
      <c r="Q47" s="25">
        <v>3030575</v>
      </c>
      <c r="R47" s="25">
        <v>7286390</v>
      </c>
      <c r="S47" s="40">
        <v>11917961</v>
      </c>
      <c r="T47" s="24">
        <v>0</v>
      </c>
      <c r="U47" s="25">
        <v>0</v>
      </c>
      <c r="V47" s="25">
        <v>0</v>
      </c>
      <c r="W47" s="40">
        <v>0</v>
      </c>
    </row>
    <row r="48" spans="1:23" ht="13.5">
      <c r="A48" s="13" t="s">
        <v>26</v>
      </c>
      <c r="B48" s="14" t="s">
        <v>103</v>
      </c>
      <c r="C48" s="15" t="s">
        <v>104</v>
      </c>
      <c r="D48" s="24">
        <v>62189771</v>
      </c>
      <c r="E48" s="25">
        <v>82021976</v>
      </c>
      <c r="F48" s="25">
        <v>48148681</v>
      </c>
      <c r="G48" s="34">
        <f t="shared" si="1"/>
        <v>0.5870217147658087</v>
      </c>
      <c r="H48" s="24">
        <v>524700</v>
      </c>
      <c r="I48" s="25">
        <v>3495309</v>
      </c>
      <c r="J48" s="25">
        <v>8980588</v>
      </c>
      <c r="K48" s="24">
        <v>13000597</v>
      </c>
      <c r="L48" s="24">
        <v>1846403</v>
      </c>
      <c r="M48" s="25">
        <v>10321046</v>
      </c>
      <c r="N48" s="25">
        <v>6035355</v>
      </c>
      <c r="O48" s="24">
        <v>18202804</v>
      </c>
      <c r="P48" s="24">
        <v>4440469</v>
      </c>
      <c r="Q48" s="25">
        <v>1569991</v>
      </c>
      <c r="R48" s="25">
        <v>10934820</v>
      </c>
      <c r="S48" s="40">
        <v>16945280</v>
      </c>
      <c r="T48" s="24">
        <v>0</v>
      </c>
      <c r="U48" s="25">
        <v>0</v>
      </c>
      <c r="V48" s="25">
        <v>0</v>
      </c>
      <c r="W48" s="40">
        <v>0</v>
      </c>
    </row>
    <row r="49" spans="1:23" ht="13.5">
      <c r="A49" s="13" t="s">
        <v>41</v>
      </c>
      <c r="B49" s="14" t="s">
        <v>105</v>
      </c>
      <c r="C49" s="15" t="s">
        <v>106</v>
      </c>
      <c r="D49" s="24">
        <v>579459350</v>
      </c>
      <c r="E49" s="25">
        <v>565594400</v>
      </c>
      <c r="F49" s="25">
        <v>288390538</v>
      </c>
      <c r="G49" s="34">
        <f t="shared" si="1"/>
        <v>0.5098893093708141</v>
      </c>
      <c r="H49" s="24">
        <v>2289584</v>
      </c>
      <c r="I49" s="25">
        <v>27284825</v>
      </c>
      <c r="J49" s="25">
        <v>60655431</v>
      </c>
      <c r="K49" s="24">
        <v>90229840</v>
      </c>
      <c r="L49" s="24">
        <v>29621591</v>
      </c>
      <c r="M49" s="25">
        <v>60243832</v>
      </c>
      <c r="N49" s="25">
        <v>35633569</v>
      </c>
      <c r="O49" s="24">
        <v>125498992</v>
      </c>
      <c r="P49" s="24">
        <v>14731662</v>
      </c>
      <c r="Q49" s="25">
        <v>27535441</v>
      </c>
      <c r="R49" s="25">
        <v>30394603</v>
      </c>
      <c r="S49" s="40">
        <v>72661706</v>
      </c>
      <c r="T49" s="24">
        <v>0</v>
      </c>
      <c r="U49" s="25">
        <v>0</v>
      </c>
      <c r="V49" s="25">
        <v>0</v>
      </c>
      <c r="W49" s="40">
        <v>0</v>
      </c>
    </row>
    <row r="50" spans="1:23" ht="13.5">
      <c r="A50" s="16"/>
      <c r="B50" s="17" t="s">
        <v>107</v>
      </c>
      <c r="C50" s="18"/>
      <c r="D50" s="26">
        <f>SUM(D45:D49)</f>
        <v>1040689336</v>
      </c>
      <c r="E50" s="27">
        <f>SUM(E45:E49)</f>
        <v>1070933275</v>
      </c>
      <c r="F50" s="27">
        <f>SUM(F45:F49)</f>
        <v>568865187</v>
      </c>
      <c r="G50" s="35">
        <f t="shared" si="1"/>
        <v>0.5311863962766494</v>
      </c>
      <c r="H50" s="26">
        <f aca="true" t="shared" si="7" ref="H50:W50">SUM(H45:H49)</f>
        <v>53203661</v>
      </c>
      <c r="I50" s="27">
        <f t="shared" si="7"/>
        <v>42696572</v>
      </c>
      <c r="J50" s="27">
        <f t="shared" si="7"/>
        <v>72831902</v>
      </c>
      <c r="K50" s="26">
        <f t="shared" si="7"/>
        <v>168732135</v>
      </c>
      <c r="L50" s="26">
        <f t="shared" si="7"/>
        <v>60295267</v>
      </c>
      <c r="M50" s="27">
        <f t="shared" si="7"/>
        <v>102493072</v>
      </c>
      <c r="N50" s="27">
        <f t="shared" si="7"/>
        <v>84029643</v>
      </c>
      <c r="O50" s="26">
        <f t="shared" si="7"/>
        <v>246817982</v>
      </c>
      <c r="P50" s="26">
        <f t="shared" si="7"/>
        <v>30924913</v>
      </c>
      <c r="Q50" s="27">
        <f t="shared" si="7"/>
        <v>42945975</v>
      </c>
      <c r="R50" s="27">
        <f t="shared" si="7"/>
        <v>79444182</v>
      </c>
      <c r="S50" s="41">
        <f t="shared" si="7"/>
        <v>153315070</v>
      </c>
      <c r="T50" s="26">
        <f t="shared" si="7"/>
        <v>0</v>
      </c>
      <c r="U50" s="27">
        <f t="shared" si="7"/>
        <v>0</v>
      </c>
      <c r="V50" s="27">
        <f t="shared" si="7"/>
        <v>0</v>
      </c>
      <c r="W50" s="41">
        <f t="shared" si="7"/>
        <v>0</v>
      </c>
    </row>
    <row r="51" spans="1:23" ht="13.5">
      <c r="A51" s="19"/>
      <c r="B51" s="20" t="s">
        <v>108</v>
      </c>
      <c r="C51" s="21"/>
      <c r="D51" s="30">
        <f>SUM(D5:D6,D8:D15,D17:D23,D25:D31,D33:D36,D38:D43,D45:D49)</f>
        <v>8638190554</v>
      </c>
      <c r="E51" s="31">
        <f>SUM(E5:E6,E8:E15,E17:E23,E25:E31,E33:E36,E38:E43,E45:E49)</f>
        <v>9785161058</v>
      </c>
      <c r="F51" s="31">
        <f>SUM(F5:F6,F8:F15,F17:F23,F25:F31,F33:F36,F38:F43,F45:F49)</f>
        <v>7650965058</v>
      </c>
      <c r="G51" s="37">
        <f t="shared" si="1"/>
        <v>0.7818946476864418</v>
      </c>
      <c r="H51" s="30">
        <f aca="true" t="shared" si="8" ref="H51:W51">SUM(H5:H6,H8:H15,H17:H23,H25:H31,H33:H36,H38:H43,H45:H49)</f>
        <v>3386834128</v>
      </c>
      <c r="I51" s="31">
        <f t="shared" si="8"/>
        <v>236860517</v>
      </c>
      <c r="J51" s="31">
        <f t="shared" si="8"/>
        <v>447465943</v>
      </c>
      <c r="K51" s="30">
        <f t="shared" si="8"/>
        <v>4071160588</v>
      </c>
      <c r="L51" s="30">
        <f t="shared" si="8"/>
        <v>426798012</v>
      </c>
      <c r="M51" s="31">
        <f t="shared" si="8"/>
        <v>387419220</v>
      </c>
      <c r="N51" s="31">
        <f t="shared" si="8"/>
        <v>921673399</v>
      </c>
      <c r="O51" s="30">
        <f t="shared" si="8"/>
        <v>1735890631</v>
      </c>
      <c r="P51" s="30">
        <f t="shared" si="8"/>
        <v>230456198</v>
      </c>
      <c r="Q51" s="31">
        <f t="shared" si="8"/>
        <v>281289963</v>
      </c>
      <c r="R51" s="31">
        <f t="shared" si="8"/>
        <v>1332167678</v>
      </c>
      <c r="S51" s="43">
        <f t="shared" si="8"/>
        <v>1843913839</v>
      </c>
      <c r="T51" s="26">
        <f t="shared" si="8"/>
        <v>0</v>
      </c>
      <c r="U51" s="27">
        <f t="shared" si="8"/>
        <v>0</v>
      </c>
      <c r="V51" s="27">
        <f t="shared" si="8"/>
        <v>0</v>
      </c>
      <c r="W51" s="41">
        <f t="shared" si="8"/>
        <v>0</v>
      </c>
    </row>
    <row r="52" spans="1:23" ht="13.5">
      <c r="A52" s="8"/>
      <c r="B52" s="9" t="s">
        <v>603</v>
      </c>
      <c r="C52" s="10"/>
      <c r="D52" s="28"/>
      <c r="E52" s="29"/>
      <c r="F52" s="29"/>
      <c r="G52" s="36"/>
      <c r="H52" s="28"/>
      <c r="I52" s="29"/>
      <c r="J52" s="29"/>
      <c r="K52" s="28"/>
      <c r="L52" s="28"/>
      <c r="M52" s="29"/>
      <c r="N52" s="29"/>
      <c r="O52" s="28"/>
      <c r="P52" s="28"/>
      <c r="Q52" s="29"/>
      <c r="R52" s="29"/>
      <c r="S52" s="42"/>
      <c r="T52" s="28"/>
      <c r="U52" s="29"/>
      <c r="V52" s="29"/>
      <c r="W52" s="42"/>
    </row>
    <row r="53" spans="1:23" ht="13.5">
      <c r="A53" s="12"/>
      <c r="B53" s="9" t="s">
        <v>109</v>
      </c>
      <c r="C53" s="10"/>
      <c r="D53" s="28"/>
      <c r="E53" s="29"/>
      <c r="F53" s="29"/>
      <c r="G53" s="36"/>
      <c r="H53" s="28"/>
      <c r="I53" s="29"/>
      <c r="J53" s="29"/>
      <c r="K53" s="28"/>
      <c r="L53" s="28"/>
      <c r="M53" s="29"/>
      <c r="N53" s="29"/>
      <c r="O53" s="28"/>
      <c r="P53" s="28"/>
      <c r="Q53" s="29"/>
      <c r="R53" s="29"/>
      <c r="S53" s="42"/>
      <c r="T53" s="28"/>
      <c r="U53" s="29"/>
      <c r="V53" s="29"/>
      <c r="W53" s="42"/>
    </row>
    <row r="54" spans="1:23" ht="13.5">
      <c r="A54" s="13" t="s">
        <v>20</v>
      </c>
      <c r="B54" s="14" t="s">
        <v>110</v>
      </c>
      <c r="C54" s="15" t="s">
        <v>111</v>
      </c>
      <c r="D54" s="24">
        <v>1266260876</v>
      </c>
      <c r="E54" s="25">
        <v>1017167100</v>
      </c>
      <c r="F54" s="25">
        <v>281637933</v>
      </c>
      <c r="G54" s="34">
        <f aca="true" t="shared" si="9" ref="G54:G82">IF($E54=0,0,$F54/$E54)</f>
        <v>0.2768846269211814</v>
      </c>
      <c r="H54" s="24">
        <v>2775806</v>
      </c>
      <c r="I54" s="25">
        <v>15815847</v>
      </c>
      <c r="J54" s="25">
        <v>29692094</v>
      </c>
      <c r="K54" s="24">
        <v>48283747</v>
      </c>
      <c r="L54" s="24">
        <v>37275252</v>
      </c>
      <c r="M54" s="25">
        <v>43075479</v>
      </c>
      <c r="N54" s="25">
        <v>50226587</v>
      </c>
      <c r="O54" s="24">
        <v>130577318</v>
      </c>
      <c r="P54" s="24">
        <v>30416037</v>
      </c>
      <c r="Q54" s="25">
        <v>20413103</v>
      </c>
      <c r="R54" s="25">
        <v>51947728</v>
      </c>
      <c r="S54" s="40">
        <v>102776868</v>
      </c>
      <c r="T54" s="24">
        <v>0</v>
      </c>
      <c r="U54" s="25">
        <v>0</v>
      </c>
      <c r="V54" s="25">
        <v>0</v>
      </c>
      <c r="W54" s="40">
        <v>0</v>
      </c>
    </row>
    <row r="55" spans="1:23" ht="13.5">
      <c r="A55" s="16"/>
      <c r="B55" s="17" t="s">
        <v>25</v>
      </c>
      <c r="C55" s="18"/>
      <c r="D55" s="26">
        <f>D54</f>
        <v>1266260876</v>
      </c>
      <c r="E55" s="27">
        <f>E54</f>
        <v>1017167100</v>
      </c>
      <c r="F55" s="27">
        <f>F54</f>
        <v>281637933</v>
      </c>
      <c r="G55" s="35">
        <f t="shared" si="9"/>
        <v>0.2768846269211814</v>
      </c>
      <c r="H55" s="26">
        <f aca="true" t="shared" si="10" ref="H55:W55">H54</f>
        <v>2775806</v>
      </c>
      <c r="I55" s="27">
        <f t="shared" si="10"/>
        <v>15815847</v>
      </c>
      <c r="J55" s="27">
        <f t="shared" si="10"/>
        <v>29692094</v>
      </c>
      <c r="K55" s="26">
        <f t="shared" si="10"/>
        <v>48283747</v>
      </c>
      <c r="L55" s="26">
        <f t="shared" si="10"/>
        <v>37275252</v>
      </c>
      <c r="M55" s="27">
        <f t="shared" si="10"/>
        <v>43075479</v>
      </c>
      <c r="N55" s="27">
        <f t="shared" si="10"/>
        <v>50226587</v>
      </c>
      <c r="O55" s="26">
        <f t="shared" si="10"/>
        <v>130577318</v>
      </c>
      <c r="P55" s="26">
        <f t="shared" si="10"/>
        <v>30416037</v>
      </c>
      <c r="Q55" s="27">
        <f t="shared" si="10"/>
        <v>20413103</v>
      </c>
      <c r="R55" s="27">
        <f t="shared" si="10"/>
        <v>51947728</v>
      </c>
      <c r="S55" s="41">
        <f t="shared" si="10"/>
        <v>102776868</v>
      </c>
      <c r="T55" s="26">
        <f t="shared" si="10"/>
        <v>0</v>
      </c>
      <c r="U55" s="27">
        <f t="shared" si="10"/>
        <v>0</v>
      </c>
      <c r="V55" s="27">
        <f t="shared" si="10"/>
        <v>0</v>
      </c>
      <c r="W55" s="41">
        <f t="shared" si="10"/>
        <v>0</v>
      </c>
    </row>
    <row r="56" spans="1:23" ht="13.5">
      <c r="A56" s="13" t="s">
        <v>26</v>
      </c>
      <c r="B56" s="14" t="s">
        <v>112</v>
      </c>
      <c r="C56" s="15" t="s">
        <v>113</v>
      </c>
      <c r="D56" s="24">
        <v>285809646</v>
      </c>
      <c r="E56" s="25">
        <v>47503250</v>
      </c>
      <c r="F56" s="25">
        <v>6972405</v>
      </c>
      <c r="G56" s="34">
        <f t="shared" si="9"/>
        <v>0.1467774310178777</v>
      </c>
      <c r="H56" s="24">
        <v>478810</v>
      </c>
      <c r="I56" s="25">
        <v>3646935</v>
      </c>
      <c r="J56" s="25">
        <v>2767216</v>
      </c>
      <c r="K56" s="24">
        <v>6892961</v>
      </c>
      <c r="L56" s="24">
        <v>0</v>
      </c>
      <c r="M56" s="25">
        <v>29900</v>
      </c>
      <c r="N56" s="25">
        <v>24590</v>
      </c>
      <c r="O56" s="24">
        <v>54490</v>
      </c>
      <c r="P56" s="24">
        <v>24954</v>
      </c>
      <c r="Q56" s="25">
        <v>0</v>
      </c>
      <c r="R56" s="25">
        <v>0</v>
      </c>
      <c r="S56" s="40">
        <v>24954</v>
      </c>
      <c r="T56" s="24">
        <v>0</v>
      </c>
      <c r="U56" s="25">
        <v>0</v>
      </c>
      <c r="V56" s="25">
        <v>0</v>
      </c>
      <c r="W56" s="40">
        <v>0</v>
      </c>
    </row>
    <row r="57" spans="1:23" ht="13.5">
      <c r="A57" s="13" t="s">
        <v>26</v>
      </c>
      <c r="B57" s="14" t="s">
        <v>114</v>
      </c>
      <c r="C57" s="15" t="s">
        <v>115</v>
      </c>
      <c r="D57" s="24">
        <v>94780006</v>
      </c>
      <c r="E57" s="25">
        <v>51779001</v>
      </c>
      <c r="F57" s="25">
        <v>0</v>
      </c>
      <c r="G57" s="34">
        <f t="shared" si="9"/>
        <v>0</v>
      </c>
      <c r="H57" s="24">
        <v>0</v>
      </c>
      <c r="I57" s="25">
        <v>0</v>
      </c>
      <c r="J57" s="25">
        <v>0</v>
      </c>
      <c r="K57" s="24">
        <v>0</v>
      </c>
      <c r="L57" s="24">
        <v>0</v>
      </c>
      <c r="M57" s="25">
        <v>0</v>
      </c>
      <c r="N57" s="25">
        <v>0</v>
      </c>
      <c r="O57" s="24">
        <v>0</v>
      </c>
      <c r="P57" s="24">
        <v>0</v>
      </c>
      <c r="Q57" s="25">
        <v>0</v>
      </c>
      <c r="R57" s="25">
        <v>0</v>
      </c>
      <c r="S57" s="40">
        <v>0</v>
      </c>
      <c r="T57" s="24">
        <v>0</v>
      </c>
      <c r="U57" s="25">
        <v>0</v>
      </c>
      <c r="V57" s="25">
        <v>0</v>
      </c>
      <c r="W57" s="40">
        <v>0</v>
      </c>
    </row>
    <row r="58" spans="1:23" ht="13.5">
      <c r="A58" s="13" t="s">
        <v>26</v>
      </c>
      <c r="B58" s="14" t="s">
        <v>116</v>
      </c>
      <c r="C58" s="15" t="s">
        <v>117</v>
      </c>
      <c r="D58" s="24">
        <v>79302450</v>
      </c>
      <c r="E58" s="25">
        <v>79302450</v>
      </c>
      <c r="F58" s="25">
        <v>7629902</v>
      </c>
      <c r="G58" s="34">
        <f t="shared" si="9"/>
        <v>0.09621268951968066</v>
      </c>
      <c r="H58" s="24">
        <v>2496751</v>
      </c>
      <c r="I58" s="25">
        <v>0</v>
      </c>
      <c r="J58" s="25">
        <v>0</v>
      </c>
      <c r="K58" s="24">
        <v>2496751</v>
      </c>
      <c r="L58" s="24">
        <v>0</v>
      </c>
      <c r="M58" s="25">
        <v>0</v>
      </c>
      <c r="N58" s="25">
        <v>0</v>
      </c>
      <c r="O58" s="24">
        <v>0</v>
      </c>
      <c r="P58" s="24">
        <v>3551799</v>
      </c>
      <c r="Q58" s="25">
        <v>1581352</v>
      </c>
      <c r="R58" s="25">
        <v>0</v>
      </c>
      <c r="S58" s="40">
        <v>5133151</v>
      </c>
      <c r="T58" s="24">
        <v>0</v>
      </c>
      <c r="U58" s="25">
        <v>0</v>
      </c>
      <c r="V58" s="25">
        <v>0</v>
      </c>
      <c r="W58" s="40">
        <v>0</v>
      </c>
    </row>
    <row r="59" spans="1:23" ht="13.5">
      <c r="A59" s="13" t="s">
        <v>41</v>
      </c>
      <c r="B59" s="14" t="s">
        <v>118</v>
      </c>
      <c r="C59" s="15" t="s">
        <v>119</v>
      </c>
      <c r="D59" s="24">
        <v>270537</v>
      </c>
      <c r="E59" s="25">
        <v>246000</v>
      </c>
      <c r="F59" s="25">
        <v>392053</v>
      </c>
      <c r="G59" s="34">
        <f t="shared" si="9"/>
        <v>1.5937113821138211</v>
      </c>
      <c r="H59" s="24">
        <v>18988</v>
      </c>
      <c r="I59" s="25">
        <v>34341</v>
      </c>
      <c r="J59" s="25">
        <v>4042</v>
      </c>
      <c r="K59" s="24">
        <v>57371</v>
      </c>
      <c r="L59" s="24">
        <v>36885</v>
      </c>
      <c r="M59" s="25">
        <v>0</v>
      </c>
      <c r="N59" s="25">
        <v>0</v>
      </c>
      <c r="O59" s="24">
        <v>36885</v>
      </c>
      <c r="P59" s="24">
        <v>0</v>
      </c>
      <c r="Q59" s="25">
        <v>73689</v>
      </c>
      <c r="R59" s="25">
        <v>224108</v>
      </c>
      <c r="S59" s="40">
        <v>297797</v>
      </c>
      <c r="T59" s="24">
        <v>0</v>
      </c>
      <c r="U59" s="25">
        <v>0</v>
      </c>
      <c r="V59" s="25">
        <v>0</v>
      </c>
      <c r="W59" s="40">
        <v>0</v>
      </c>
    </row>
    <row r="60" spans="1:23" ht="13.5">
      <c r="A60" s="16"/>
      <c r="B60" s="17" t="s">
        <v>120</v>
      </c>
      <c r="C60" s="18"/>
      <c r="D60" s="26">
        <f>SUM(D56:D59)</f>
        <v>460162639</v>
      </c>
      <c r="E60" s="27">
        <f>SUM(E56:E59)</f>
        <v>178830701</v>
      </c>
      <c r="F60" s="27">
        <f>SUM(F56:F59)</f>
        <v>14994360</v>
      </c>
      <c r="G60" s="35">
        <f t="shared" si="9"/>
        <v>0.08384667686338712</v>
      </c>
      <c r="H60" s="26">
        <f aca="true" t="shared" si="11" ref="H60:W60">SUM(H56:H59)</f>
        <v>2994549</v>
      </c>
      <c r="I60" s="27">
        <f t="shared" si="11"/>
        <v>3681276</v>
      </c>
      <c r="J60" s="27">
        <f t="shared" si="11"/>
        <v>2771258</v>
      </c>
      <c r="K60" s="26">
        <f t="shared" si="11"/>
        <v>9447083</v>
      </c>
      <c r="L60" s="26">
        <f t="shared" si="11"/>
        <v>36885</v>
      </c>
      <c r="M60" s="27">
        <f t="shared" si="11"/>
        <v>29900</v>
      </c>
      <c r="N60" s="27">
        <f t="shared" si="11"/>
        <v>24590</v>
      </c>
      <c r="O60" s="26">
        <f t="shared" si="11"/>
        <v>91375</v>
      </c>
      <c r="P60" s="26">
        <f t="shared" si="11"/>
        <v>3576753</v>
      </c>
      <c r="Q60" s="27">
        <f t="shared" si="11"/>
        <v>1655041</v>
      </c>
      <c r="R60" s="27">
        <f t="shared" si="11"/>
        <v>224108</v>
      </c>
      <c r="S60" s="41">
        <f t="shared" si="11"/>
        <v>5455902</v>
      </c>
      <c r="T60" s="26">
        <f t="shared" si="11"/>
        <v>0</v>
      </c>
      <c r="U60" s="27">
        <f t="shared" si="11"/>
        <v>0</v>
      </c>
      <c r="V60" s="27">
        <f t="shared" si="11"/>
        <v>0</v>
      </c>
      <c r="W60" s="41">
        <f t="shared" si="11"/>
        <v>0</v>
      </c>
    </row>
    <row r="61" spans="1:23" ht="13.5">
      <c r="A61" s="13" t="s">
        <v>26</v>
      </c>
      <c r="B61" s="14" t="s">
        <v>121</v>
      </c>
      <c r="C61" s="15" t="s">
        <v>122</v>
      </c>
      <c r="D61" s="24">
        <v>43999951</v>
      </c>
      <c r="E61" s="25">
        <v>761727138</v>
      </c>
      <c r="F61" s="25">
        <v>2338120313</v>
      </c>
      <c r="G61" s="34">
        <f t="shared" si="9"/>
        <v>3.0694985072200485</v>
      </c>
      <c r="H61" s="24">
        <v>2338120313</v>
      </c>
      <c r="I61" s="25">
        <v>0</v>
      </c>
      <c r="J61" s="25">
        <v>0</v>
      </c>
      <c r="K61" s="24">
        <v>2338120313</v>
      </c>
      <c r="L61" s="24">
        <v>0</v>
      </c>
      <c r="M61" s="25">
        <v>0</v>
      </c>
      <c r="N61" s="25">
        <v>0</v>
      </c>
      <c r="O61" s="24">
        <v>0</v>
      </c>
      <c r="P61" s="24">
        <v>0</v>
      </c>
      <c r="Q61" s="25">
        <v>0</v>
      </c>
      <c r="R61" s="25">
        <v>0</v>
      </c>
      <c r="S61" s="40">
        <v>0</v>
      </c>
      <c r="T61" s="24">
        <v>0</v>
      </c>
      <c r="U61" s="25">
        <v>0</v>
      </c>
      <c r="V61" s="25">
        <v>0</v>
      </c>
      <c r="W61" s="40">
        <v>0</v>
      </c>
    </row>
    <row r="62" spans="1:23" ht="13.5">
      <c r="A62" s="13" t="s">
        <v>26</v>
      </c>
      <c r="B62" s="14" t="s">
        <v>123</v>
      </c>
      <c r="C62" s="15" t="s">
        <v>124</v>
      </c>
      <c r="D62" s="24">
        <v>217925350</v>
      </c>
      <c r="E62" s="25">
        <v>217225350</v>
      </c>
      <c r="F62" s="25">
        <v>3243731</v>
      </c>
      <c r="G62" s="34">
        <f t="shared" si="9"/>
        <v>0.014932561968481119</v>
      </c>
      <c r="H62" s="24">
        <v>0</v>
      </c>
      <c r="I62" s="25">
        <v>0</v>
      </c>
      <c r="J62" s="25">
        <v>0</v>
      </c>
      <c r="K62" s="24">
        <v>0</v>
      </c>
      <c r="L62" s="24">
        <v>0</v>
      </c>
      <c r="M62" s="25">
        <v>0</v>
      </c>
      <c r="N62" s="25">
        <v>3243731</v>
      </c>
      <c r="O62" s="24">
        <v>3243731</v>
      </c>
      <c r="P62" s="24">
        <v>0</v>
      </c>
      <c r="Q62" s="25">
        <v>0</v>
      </c>
      <c r="R62" s="25">
        <v>0</v>
      </c>
      <c r="S62" s="40">
        <v>0</v>
      </c>
      <c r="T62" s="24">
        <v>0</v>
      </c>
      <c r="U62" s="25">
        <v>0</v>
      </c>
      <c r="V62" s="25">
        <v>0</v>
      </c>
      <c r="W62" s="40">
        <v>0</v>
      </c>
    </row>
    <row r="63" spans="1:23" ht="13.5">
      <c r="A63" s="13" t="s">
        <v>26</v>
      </c>
      <c r="B63" s="14" t="s">
        <v>125</v>
      </c>
      <c r="C63" s="15" t="s">
        <v>126</v>
      </c>
      <c r="D63" s="24">
        <v>370000</v>
      </c>
      <c r="E63" s="25">
        <v>1443000</v>
      </c>
      <c r="F63" s="25">
        <v>1167509</v>
      </c>
      <c r="G63" s="34">
        <f t="shared" si="9"/>
        <v>0.809084546084546</v>
      </c>
      <c r="H63" s="24">
        <v>119829</v>
      </c>
      <c r="I63" s="25">
        <v>0</v>
      </c>
      <c r="J63" s="25">
        <v>1303</v>
      </c>
      <c r="K63" s="24">
        <v>121132</v>
      </c>
      <c r="L63" s="24">
        <v>19440</v>
      </c>
      <c r="M63" s="25">
        <v>6547</v>
      </c>
      <c r="N63" s="25">
        <v>450</v>
      </c>
      <c r="O63" s="24">
        <v>26437</v>
      </c>
      <c r="P63" s="24">
        <v>76915</v>
      </c>
      <c r="Q63" s="25">
        <v>769050</v>
      </c>
      <c r="R63" s="25">
        <v>173975</v>
      </c>
      <c r="S63" s="40">
        <v>1019940</v>
      </c>
      <c r="T63" s="24">
        <v>0</v>
      </c>
      <c r="U63" s="25">
        <v>0</v>
      </c>
      <c r="V63" s="25">
        <v>0</v>
      </c>
      <c r="W63" s="40">
        <v>0</v>
      </c>
    </row>
    <row r="64" spans="1:23" ht="13.5">
      <c r="A64" s="13" t="s">
        <v>26</v>
      </c>
      <c r="B64" s="14" t="s">
        <v>127</v>
      </c>
      <c r="C64" s="15" t="s">
        <v>128</v>
      </c>
      <c r="D64" s="24">
        <v>220615001</v>
      </c>
      <c r="E64" s="25">
        <v>220615001</v>
      </c>
      <c r="F64" s="25">
        <v>93755282</v>
      </c>
      <c r="G64" s="34">
        <f t="shared" si="9"/>
        <v>0.4249723798247065</v>
      </c>
      <c r="H64" s="24">
        <v>0</v>
      </c>
      <c r="I64" s="25">
        <v>8728427</v>
      </c>
      <c r="J64" s="25">
        <v>11622270</v>
      </c>
      <c r="K64" s="24">
        <v>20350697</v>
      </c>
      <c r="L64" s="24">
        <v>19175298</v>
      </c>
      <c r="M64" s="25">
        <v>12052223</v>
      </c>
      <c r="N64" s="25">
        <v>5797795</v>
      </c>
      <c r="O64" s="24">
        <v>37025316</v>
      </c>
      <c r="P64" s="24">
        <v>1480519</v>
      </c>
      <c r="Q64" s="25">
        <v>3494317</v>
      </c>
      <c r="R64" s="25">
        <v>31404433</v>
      </c>
      <c r="S64" s="40">
        <v>36379269</v>
      </c>
      <c r="T64" s="24">
        <v>0</v>
      </c>
      <c r="U64" s="25">
        <v>0</v>
      </c>
      <c r="V64" s="25">
        <v>0</v>
      </c>
      <c r="W64" s="40">
        <v>0</v>
      </c>
    </row>
    <row r="65" spans="1:23" ht="13.5">
      <c r="A65" s="13" t="s">
        <v>26</v>
      </c>
      <c r="B65" s="14" t="s">
        <v>129</v>
      </c>
      <c r="C65" s="15" t="s">
        <v>130</v>
      </c>
      <c r="D65" s="24">
        <v>34053000</v>
      </c>
      <c r="E65" s="25">
        <v>34053000</v>
      </c>
      <c r="F65" s="25">
        <v>0</v>
      </c>
      <c r="G65" s="34">
        <f t="shared" si="9"/>
        <v>0</v>
      </c>
      <c r="H65" s="24">
        <v>0</v>
      </c>
      <c r="I65" s="25">
        <v>0</v>
      </c>
      <c r="J65" s="25">
        <v>0</v>
      </c>
      <c r="K65" s="24">
        <v>0</v>
      </c>
      <c r="L65" s="24">
        <v>0</v>
      </c>
      <c r="M65" s="25">
        <v>0</v>
      </c>
      <c r="N65" s="25">
        <v>0</v>
      </c>
      <c r="O65" s="24">
        <v>0</v>
      </c>
      <c r="P65" s="24">
        <v>0</v>
      </c>
      <c r="Q65" s="25">
        <v>0</v>
      </c>
      <c r="R65" s="25">
        <v>0</v>
      </c>
      <c r="S65" s="40">
        <v>0</v>
      </c>
      <c r="T65" s="24">
        <v>0</v>
      </c>
      <c r="U65" s="25">
        <v>0</v>
      </c>
      <c r="V65" s="25">
        <v>0</v>
      </c>
      <c r="W65" s="40">
        <v>0</v>
      </c>
    </row>
    <row r="66" spans="1:23" ht="13.5">
      <c r="A66" s="13" t="s">
        <v>41</v>
      </c>
      <c r="B66" s="14" t="s">
        <v>131</v>
      </c>
      <c r="C66" s="15" t="s">
        <v>132</v>
      </c>
      <c r="D66" s="24">
        <v>16300000</v>
      </c>
      <c r="E66" s="25">
        <v>16300000</v>
      </c>
      <c r="F66" s="25">
        <v>429809</v>
      </c>
      <c r="G66" s="34">
        <f t="shared" si="9"/>
        <v>0.026368650306748467</v>
      </c>
      <c r="H66" s="24">
        <v>0</v>
      </c>
      <c r="I66" s="25">
        <v>21500</v>
      </c>
      <c r="J66" s="25">
        <v>0</v>
      </c>
      <c r="K66" s="24">
        <v>21500</v>
      </c>
      <c r="L66" s="24">
        <v>6614</v>
      </c>
      <c r="M66" s="25">
        <v>90625</v>
      </c>
      <c r="N66" s="25">
        <v>105140</v>
      </c>
      <c r="O66" s="24">
        <v>202379</v>
      </c>
      <c r="P66" s="24">
        <v>1518</v>
      </c>
      <c r="Q66" s="25">
        <v>19783</v>
      </c>
      <c r="R66" s="25">
        <v>184629</v>
      </c>
      <c r="S66" s="40">
        <v>205930</v>
      </c>
      <c r="T66" s="24">
        <v>0</v>
      </c>
      <c r="U66" s="25">
        <v>0</v>
      </c>
      <c r="V66" s="25">
        <v>0</v>
      </c>
      <c r="W66" s="40">
        <v>0</v>
      </c>
    </row>
    <row r="67" spans="1:23" ht="13.5">
      <c r="A67" s="16"/>
      <c r="B67" s="17" t="s">
        <v>133</v>
      </c>
      <c r="C67" s="18"/>
      <c r="D67" s="26">
        <f>SUM(D61:D66)</f>
        <v>533263302</v>
      </c>
      <c r="E67" s="27">
        <f>SUM(E61:E66)</f>
        <v>1251363489</v>
      </c>
      <c r="F67" s="27">
        <f>SUM(F61:F66)</f>
        <v>2436716644</v>
      </c>
      <c r="G67" s="35">
        <f t="shared" si="9"/>
        <v>1.9472492728289916</v>
      </c>
      <c r="H67" s="26">
        <f aca="true" t="shared" si="12" ref="H67:W67">SUM(H61:H66)</f>
        <v>2338240142</v>
      </c>
      <c r="I67" s="27">
        <f t="shared" si="12"/>
        <v>8749927</v>
      </c>
      <c r="J67" s="27">
        <f t="shared" si="12"/>
        <v>11623573</v>
      </c>
      <c r="K67" s="26">
        <f t="shared" si="12"/>
        <v>2358613642</v>
      </c>
      <c r="L67" s="26">
        <f t="shared" si="12"/>
        <v>19201352</v>
      </c>
      <c r="M67" s="27">
        <f t="shared" si="12"/>
        <v>12149395</v>
      </c>
      <c r="N67" s="27">
        <f t="shared" si="12"/>
        <v>9147116</v>
      </c>
      <c r="O67" s="26">
        <f t="shared" si="12"/>
        <v>40497863</v>
      </c>
      <c r="P67" s="26">
        <f t="shared" si="12"/>
        <v>1558952</v>
      </c>
      <c r="Q67" s="27">
        <f t="shared" si="12"/>
        <v>4283150</v>
      </c>
      <c r="R67" s="27">
        <f t="shared" si="12"/>
        <v>31763037</v>
      </c>
      <c r="S67" s="41">
        <f t="shared" si="12"/>
        <v>37605139</v>
      </c>
      <c r="T67" s="26">
        <f t="shared" si="12"/>
        <v>0</v>
      </c>
      <c r="U67" s="27">
        <f t="shared" si="12"/>
        <v>0</v>
      </c>
      <c r="V67" s="27">
        <f t="shared" si="12"/>
        <v>0</v>
      </c>
      <c r="W67" s="41">
        <f t="shared" si="12"/>
        <v>0</v>
      </c>
    </row>
    <row r="68" spans="1:23" ht="13.5">
      <c r="A68" s="13" t="s">
        <v>26</v>
      </c>
      <c r="B68" s="14" t="s">
        <v>134</v>
      </c>
      <c r="C68" s="15" t="s">
        <v>135</v>
      </c>
      <c r="D68" s="24">
        <v>171181836</v>
      </c>
      <c r="E68" s="25">
        <v>167236775</v>
      </c>
      <c r="F68" s="25">
        <v>54030176</v>
      </c>
      <c r="G68" s="34">
        <f t="shared" si="9"/>
        <v>0.3230759263325904</v>
      </c>
      <c r="H68" s="24">
        <v>2255247</v>
      </c>
      <c r="I68" s="25">
        <v>1989641</v>
      </c>
      <c r="J68" s="25">
        <v>4230523</v>
      </c>
      <c r="K68" s="24">
        <v>8475411</v>
      </c>
      <c r="L68" s="24">
        <v>10740726</v>
      </c>
      <c r="M68" s="25">
        <v>5305743</v>
      </c>
      <c r="N68" s="25">
        <v>11754843</v>
      </c>
      <c r="O68" s="24">
        <v>27801312</v>
      </c>
      <c r="P68" s="24">
        <v>2044361</v>
      </c>
      <c r="Q68" s="25">
        <v>10587782</v>
      </c>
      <c r="R68" s="25">
        <v>5121310</v>
      </c>
      <c r="S68" s="40">
        <v>17753453</v>
      </c>
      <c r="T68" s="24">
        <v>0</v>
      </c>
      <c r="U68" s="25">
        <v>0</v>
      </c>
      <c r="V68" s="25">
        <v>0</v>
      </c>
      <c r="W68" s="40">
        <v>0</v>
      </c>
    </row>
    <row r="69" spans="1:23" ht="13.5">
      <c r="A69" s="13" t="s">
        <v>26</v>
      </c>
      <c r="B69" s="14" t="s">
        <v>136</v>
      </c>
      <c r="C69" s="15" t="s">
        <v>137</v>
      </c>
      <c r="D69" s="24">
        <v>67388000</v>
      </c>
      <c r="E69" s="25">
        <v>71851468</v>
      </c>
      <c r="F69" s="25">
        <v>47868713</v>
      </c>
      <c r="G69" s="34">
        <f t="shared" si="9"/>
        <v>0.6662176060202416</v>
      </c>
      <c r="H69" s="24">
        <v>-41958</v>
      </c>
      <c r="I69" s="25">
        <v>4447474</v>
      </c>
      <c r="J69" s="25">
        <v>9741379</v>
      </c>
      <c r="K69" s="24">
        <v>14146895</v>
      </c>
      <c r="L69" s="24">
        <v>4947050</v>
      </c>
      <c r="M69" s="25">
        <v>10504189</v>
      </c>
      <c r="N69" s="25">
        <v>6242086</v>
      </c>
      <c r="O69" s="24">
        <v>21693325</v>
      </c>
      <c r="P69" s="24">
        <v>1045089</v>
      </c>
      <c r="Q69" s="25">
        <v>3404948</v>
      </c>
      <c r="R69" s="25">
        <v>7578456</v>
      </c>
      <c r="S69" s="40">
        <v>12028493</v>
      </c>
      <c r="T69" s="24">
        <v>0</v>
      </c>
      <c r="U69" s="25">
        <v>0</v>
      </c>
      <c r="V69" s="25">
        <v>0</v>
      </c>
      <c r="W69" s="40">
        <v>0</v>
      </c>
    </row>
    <row r="70" spans="1:23" ht="13.5">
      <c r="A70" s="13" t="s">
        <v>26</v>
      </c>
      <c r="B70" s="14" t="s">
        <v>138</v>
      </c>
      <c r="C70" s="15" t="s">
        <v>139</v>
      </c>
      <c r="D70" s="24">
        <v>91313412</v>
      </c>
      <c r="E70" s="25">
        <v>91313396</v>
      </c>
      <c r="F70" s="25">
        <v>24043866</v>
      </c>
      <c r="G70" s="34">
        <f t="shared" si="9"/>
        <v>0.26331148608250204</v>
      </c>
      <c r="H70" s="24">
        <v>659421</v>
      </c>
      <c r="I70" s="25">
        <v>6654068</v>
      </c>
      <c r="J70" s="25">
        <v>220287</v>
      </c>
      <c r="K70" s="24">
        <v>7533776</v>
      </c>
      <c r="L70" s="24">
        <v>215030</v>
      </c>
      <c r="M70" s="25">
        <v>3434947</v>
      </c>
      <c r="N70" s="25">
        <v>7098348</v>
      </c>
      <c r="O70" s="24">
        <v>10748325</v>
      </c>
      <c r="P70" s="24">
        <v>177769</v>
      </c>
      <c r="Q70" s="25">
        <v>2139237</v>
      </c>
      <c r="R70" s="25">
        <v>3444759</v>
      </c>
      <c r="S70" s="40">
        <v>5761765</v>
      </c>
      <c r="T70" s="24">
        <v>0</v>
      </c>
      <c r="U70" s="25">
        <v>0</v>
      </c>
      <c r="V70" s="25">
        <v>0</v>
      </c>
      <c r="W70" s="40">
        <v>0</v>
      </c>
    </row>
    <row r="71" spans="1:23" ht="13.5">
      <c r="A71" s="13" t="s">
        <v>26</v>
      </c>
      <c r="B71" s="14" t="s">
        <v>140</v>
      </c>
      <c r="C71" s="15" t="s">
        <v>141</v>
      </c>
      <c r="D71" s="24">
        <v>229981465</v>
      </c>
      <c r="E71" s="25">
        <v>241445055</v>
      </c>
      <c r="F71" s="25">
        <v>120992238</v>
      </c>
      <c r="G71" s="34">
        <f t="shared" si="9"/>
        <v>0.50111706781487</v>
      </c>
      <c r="H71" s="24">
        <v>0</v>
      </c>
      <c r="I71" s="25">
        <v>9946636</v>
      </c>
      <c r="J71" s="25">
        <v>3433375</v>
      </c>
      <c r="K71" s="24">
        <v>13380011</v>
      </c>
      <c r="L71" s="24">
        <v>16957931</v>
      </c>
      <c r="M71" s="25">
        <v>18871670</v>
      </c>
      <c r="N71" s="25">
        <v>35251295</v>
      </c>
      <c r="O71" s="24">
        <v>71080896</v>
      </c>
      <c r="P71" s="24">
        <v>154343</v>
      </c>
      <c r="Q71" s="25">
        <v>4310331</v>
      </c>
      <c r="R71" s="25">
        <v>32066657</v>
      </c>
      <c r="S71" s="40">
        <v>36531331</v>
      </c>
      <c r="T71" s="24">
        <v>0</v>
      </c>
      <c r="U71" s="25">
        <v>0</v>
      </c>
      <c r="V71" s="25">
        <v>0</v>
      </c>
      <c r="W71" s="40">
        <v>0</v>
      </c>
    </row>
    <row r="72" spans="1:23" ht="13.5">
      <c r="A72" s="13" t="s">
        <v>26</v>
      </c>
      <c r="B72" s="14" t="s">
        <v>142</v>
      </c>
      <c r="C72" s="15" t="s">
        <v>143</v>
      </c>
      <c r="D72" s="24">
        <v>0</v>
      </c>
      <c r="E72" s="25">
        <v>31877777</v>
      </c>
      <c r="F72" s="25">
        <v>13828084</v>
      </c>
      <c r="G72" s="34">
        <f t="shared" si="9"/>
        <v>0.433784451155424</v>
      </c>
      <c r="H72" s="24">
        <v>0</v>
      </c>
      <c r="I72" s="25">
        <v>0</v>
      </c>
      <c r="J72" s="25">
        <v>0</v>
      </c>
      <c r="K72" s="24">
        <v>0</v>
      </c>
      <c r="L72" s="24">
        <v>0</v>
      </c>
      <c r="M72" s="25">
        <v>4074374</v>
      </c>
      <c r="N72" s="25">
        <v>2009396</v>
      </c>
      <c r="O72" s="24">
        <v>6083770</v>
      </c>
      <c r="P72" s="24">
        <v>1259367</v>
      </c>
      <c r="Q72" s="25">
        <v>0</v>
      </c>
      <c r="R72" s="25">
        <v>6484947</v>
      </c>
      <c r="S72" s="40">
        <v>7744314</v>
      </c>
      <c r="T72" s="24">
        <v>0</v>
      </c>
      <c r="U72" s="25">
        <v>0</v>
      </c>
      <c r="V72" s="25">
        <v>0</v>
      </c>
      <c r="W72" s="40">
        <v>0</v>
      </c>
    </row>
    <row r="73" spans="1:23" ht="13.5">
      <c r="A73" s="13" t="s">
        <v>26</v>
      </c>
      <c r="B73" s="14" t="s">
        <v>144</v>
      </c>
      <c r="C73" s="15" t="s">
        <v>145</v>
      </c>
      <c r="D73" s="24">
        <v>36588239</v>
      </c>
      <c r="E73" s="25">
        <v>38958238</v>
      </c>
      <c r="F73" s="25">
        <v>5026682</v>
      </c>
      <c r="G73" s="34">
        <f t="shared" si="9"/>
        <v>0.1290274472885555</v>
      </c>
      <c r="H73" s="24">
        <v>0</v>
      </c>
      <c r="I73" s="25">
        <v>0</v>
      </c>
      <c r="J73" s="25">
        <v>694253</v>
      </c>
      <c r="K73" s="24">
        <v>694253</v>
      </c>
      <c r="L73" s="24">
        <v>847948</v>
      </c>
      <c r="M73" s="25">
        <v>18440</v>
      </c>
      <c r="N73" s="25">
        <v>1957353</v>
      </c>
      <c r="O73" s="24">
        <v>2823741</v>
      </c>
      <c r="P73" s="24">
        <v>0</v>
      </c>
      <c r="Q73" s="25">
        <v>1508688</v>
      </c>
      <c r="R73" s="25">
        <v>0</v>
      </c>
      <c r="S73" s="40">
        <v>1508688</v>
      </c>
      <c r="T73" s="24">
        <v>0</v>
      </c>
      <c r="U73" s="25">
        <v>0</v>
      </c>
      <c r="V73" s="25">
        <v>0</v>
      </c>
      <c r="W73" s="40">
        <v>0</v>
      </c>
    </row>
    <row r="74" spans="1:23" ht="13.5">
      <c r="A74" s="13" t="s">
        <v>41</v>
      </c>
      <c r="B74" s="14" t="s">
        <v>146</v>
      </c>
      <c r="C74" s="15" t="s">
        <v>147</v>
      </c>
      <c r="D74" s="24">
        <v>1790000</v>
      </c>
      <c r="E74" s="25">
        <v>2190000</v>
      </c>
      <c r="F74" s="25">
        <v>584357</v>
      </c>
      <c r="G74" s="34">
        <f t="shared" si="9"/>
        <v>0.2668296803652968</v>
      </c>
      <c r="H74" s="24">
        <v>0</v>
      </c>
      <c r="I74" s="25">
        <v>3800</v>
      </c>
      <c r="J74" s="25">
        <v>75408</v>
      </c>
      <c r="K74" s="24">
        <v>79208</v>
      </c>
      <c r="L74" s="24">
        <v>0</v>
      </c>
      <c r="M74" s="25">
        <v>95647</v>
      </c>
      <c r="N74" s="25">
        <v>409502</v>
      </c>
      <c r="O74" s="24">
        <v>505149</v>
      </c>
      <c r="P74" s="24">
        <v>0</v>
      </c>
      <c r="Q74" s="25">
        <v>0</v>
      </c>
      <c r="R74" s="25">
        <v>0</v>
      </c>
      <c r="S74" s="40">
        <v>0</v>
      </c>
      <c r="T74" s="24">
        <v>0</v>
      </c>
      <c r="U74" s="25">
        <v>0</v>
      </c>
      <c r="V74" s="25">
        <v>0</v>
      </c>
      <c r="W74" s="40">
        <v>0</v>
      </c>
    </row>
    <row r="75" spans="1:23" ht="13.5">
      <c r="A75" s="16"/>
      <c r="B75" s="17" t="s">
        <v>148</v>
      </c>
      <c r="C75" s="18"/>
      <c r="D75" s="26">
        <f>SUM(D68:D74)</f>
        <v>598242952</v>
      </c>
      <c r="E75" s="27">
        <f>SUM(E68:E74)</f>
        <v>644872709</v>
      </c>
      <c r="F75" s="27">
        <f>SUM(F68:F74)</f>
        <v>266374116</v>
      </c>
      <c r="G75" s="35">
        <f t="shared" si="9"/>
        <v>0.413064644049001</v>
      </c>
      <c r="H75" s="26">
        <f aca="true" t="shared" si="13" ref="H75:W75">SUM(H68:H74)</f>
        <v>2872710</v>
      </c>
      <c r="I75" s="27">
        <f t="shared" si="13"/>
        <v>23041619</v>
      </c>
      <c r="J75" s="27">
        <f t="shared" si="13"/>
        <v>18395225</v>
      </c>
      <c r="K75" s="26">
        <f t="shared" si="13"/>
        <v>44309554</v>
      </c>
      <c r="L75" s="26">
        <f t="shared" si="13"/>
        <v>33708685</v>
      </c>
      <c r="M75" s="27">
        <f t="shared" si="13"/>
        <v>42305010</v>
      </c>
      <c r="N75" s="27">
        <f t="shared" si="13"/>
        <v>64722823</v>
      </c>
      <c r="O75" s="26">
        <f t="shared" si="13"/>
        <v>140736518</v>
      </c>
      <c r="P75" s="26">
        <f t="shared" si="13"/>
        <v>4680929</v>
      </c>
      <c r="Q75" s="27">
        <f t="shared" si="13"/>
        <v>21950986</v>
      </c>
      <c r="R75" s="27">
        <f t="shared" si="13"/>
        <v>54696129</v>
      </c>
      <c r="S75" s="41">
        <f t="shared" si="13"/>
        <v>81328044</v>
      </c>
      <c r="T75" s="26">
        <f t="shared" si="13"/>
        <v>0</v>
      </c>
      <c r="U75" s="27">
        <f t="shared" si="13"/>
        <v>0</v>
      </c>
      <c r="V75" s="27">
        <f t="shared" si="13"/>
        <v>0</v>
      </c>
      <c r="W75" s="41">
        <f t="shared" si="13"/>
        <v>0</v>
      </c>
    </row>
    <row r="76" spans="1:23" ht="13.5">
      <c r="A76" s="13" t="s">
        <v>26</v>
      </c>
      <c r="B76" s="14" t="s">
        <v>149</v>
      </c>
      <c r="C76" s="15" t="s">
        <v>150</v>
      </c>
      <c r="D76" s="24">
        <v>80142945</v>
      </c>
      <c r="E76" s="25">
        <v>74493733</v>
      </c>
      <c r="F76" s="25">
        <v>34223438</v>
      </c>
      <c r="G76" s="34">
        <f t="shared" si="9"/>
        <v>0.45941365295789377</v>
      </c>
      <c r="H76" s="24">
        <v>2646906</v>
      </c>
      <c r="I76" s="25">
        <v>2034090</v>
      </c>
      <c r="J76" s="25">
        <v>10303751</v>
      </c>
      <c r="K76" s="24">
        <v>14984747</v>
      </c>
      <c r="L76" s="24">
        <v>2992957</v>
      </c>
      <c r="M76" s="25">
        <v>5289156</v>
      </c>
      <c r="N76" s="25">
        <v>2366159</v>
      </c>
      <c r="O76" s="24">
        <v>10648272</v>
      </c>
      <c r="P76" s="24">
        <v>1541040</v>
      </c>
      <c r="Q76" s="25">
        <v>3725765</v>
      </c>
      <c r="R76" s="25">
        <v>3323614</v>
      </c>
      <c r="S76" s="40">
        <v>8590419</v>
      </c>
      <c r="T76" s="24">
        <v>0</v>
      </c>
      <c r="U76" s="25">
        <v>0</v>
      </c>
      <c r="V76" s="25">
        <v>0</v>
      </c>
      <c r="W76" s="40">
        <v>0</v>
      </c>
    </row>
    <row r="77" spans="1:23" ht="13.5">
      <c r="A77" s="13" t="s">
        <v>26</v>
      </c>
      <c r="B77" s="14" t="s">
        <v>151</v>
      </c>
      <c r="C77" s="15" t="s">
        <v>152</v>
      </c>
      <c r="D77" s="24">
        <v>143590449</v>
      </c>
      <c r="E77" s="25">
        <v>111779702</v>
      </c>
      <c r="F77" s="25">
        <v>45560496</v>
      </c>
      <c r="G77" s="34">
        <f t="shared" si="9"/>
        <v>0.4075918541990745</v>
      </c>
      <c r="H77" s="24">
        <v>2029859</v>
      </c>
      <c r="I77" s="25">
        <v>6451281</v>
      </c>
      <c r="J77" s="25">
        <v>4059808</v>
      </c>
      <c r="K77" s="24">
        <v>12540948</v>
      </c>
      <c r="L77" s="24">
        <v>3180719</v>
      </c>
      <c r="M77" s="25">
        <v>9424305</v>
      </c>
      <c r="N77" s="25">
        <v>6667727</v>
      </c>
      <c r="O77" s="24">
        <v>19272751</v>
      </c>
      <c r="P77" s="24">
        <v>1198550</v>
      </c>
      <c r="Q77" s="25">
        <v>11814811</v>
      </c>
      <c r="R77" s="25">
        <v>733436</v>
      </c>
      <c r="S77" s="40">
        <v>13746797</v>
      </c>
      <c r="T77" s="24">
        <v>0</v>
      </c>
      <c r="U77" s="25">
        <v>0</v>
      </c>
      <c r="V77" s="25">
        <v>0</v>
      </c>
      <c r="W77" s="40">
        <v>0</v>
      </c>
    </row>
    <row r="78" spans="1:23" ht="13.5">
      <c r="A78" s="13" t="s">
        <v>26</v>
      </c>
      <c r="B78" s="14" t="s">
        <v>153</v>
      </c>
      <c r="C78" s="15" t="s">
        <v>154</v>
      </c>
      <c r="D78" s="24">
        <v>294517100</v>
      </c>
      <c r="E78" s="25">
        <v>270105100</v>
      </c>
      <c r="F78" s="25">
        <v>33653267</v>
      </c>
      <c r="G78" s="34">
        <f t="shared" si="9"/>
        <v>0.12459323056099274</v>
      </c>
      <c r="H78" s="24">
        <v>0</v>
      </c>
      <c r="I78" s="25">
        <v>2679590</v>
      </c>
      <c r="J78" s="25">
        <v>5474691</v>
      </c>
      <c r="K78" s="24">
        <v>8154281</v>
      </c>
      <c r="L78" s="24">
        <v>7223962</v>
      </c>
      <c r="M78" s="25">
        <v>3194539</v>
      </c>
      <c r="N78" s="25">
        <v>10003272</v>
      </c>
      <c r="O78" s="24">
        <v>20421773</v>
      </c>
      <c r="P78" s="24">
        <v>-171703</v>
      </c>
      <c r="Q78" s="25">
        <v>0</v>
      </c>
      <c r="R78" s="25">
        <v>5248916</v>
      </c>
      <c r="S78" s="40">
        <v>5077213</v>
      </c>
      <c r="T78" s="24">
        <v>0</v>
      </c>
      <c r="U78" s="25">
        <v>0</v>
      </c>
      <c r="V78" s="25">
        <v>0</v>
      </c>
      <c r="W78" s="40">
        <v>0</v>
      </c>
    </row>
    <row r="79" spans="1:23" ht="13.5">
      <c r="A79" s="13" t="s">
        <v>26</v>
      </c>
      <c r="B79" s="14" t="s">
        <v>155</v>
      </c>
      <c r="C79" s="15" t="s">
        <v>156</v>
      </c>
      <c r="D79" s="24">
        <v>44671800</v>
      </c>
      <c r="E79" s="25">
        <v>44671800</v>
      </c>
      <c r="F79" s="25">
        <v>0</v>
      </c>
      <c r="G79" s="34">
        <f t="shared" si="9"/>
        <v>0</v>
      </c>
      <c r="H79" s="24">
        <v>0</v>
      </c>
      <c r="I79" s="25">
        <v>0</v>
      </c>
      <c r="J79" s="25">
        <v>0</v>
      </c>
      <c r="K79" s="24">
        <v>0</v>
      </c>
      <c r="L79" s="24">
        <v>0</v>
      </c>
      <c r="M79" s="25">
        <v>0</v>
      </c>
      <c r="N79" s="25">
        <v>0</v>
      </c>
      <c r="O79" s="24">
        <v>0</v>
      </c>
      <c r="P79" s="24">
        <v>0</v>
      </c>
      <c r="Q79" s="25">
        <v>0</v>
      </c>
      <c r="R79" s="25">
        <v>0</v>
      </c>
      <c r="S79" s="40">
        <v>0</v>
      </c>
      <c r="T79" s="24">
        <v>0</v>
      </c>
      <c r="U79" s="25">
        <v>0</v>
      </c>
      <c r="V79" s="25">
        <v>0</v>
      </c>
      <c r="W79" s="40">
        <v>0</v>
      </c>
    </row>
    <row r="80" spans="1:23" ht="13.5">
      <c r="A80" s="13" t="s">
        <v>41</v>
      </c>
      <c r="B80" s="14" t="s">
        <v>157</v>
      </c>
      <c r="C80" s="15" t="s">
        <v>158</v>
      </c>
      <c r="D80" s="24">
        <v>3000000</v>
      </c>
      <c r="E80" s="25">
        <v>3430000</v>
      </c>
      <c r="F80" s="25">
        <v>1440712</v>
      </c>
      <c r="G80" s="34">
        <f t="shared" si="9"/>
        <v>0.4200326530612245</v>
      </c>
      <c r="H80" s="24">
        <v>0</v>
      </c>
      <c r="I80" s="25">
        <v>24168</v>
      </c>
      <c r="J80" s="25">
        <v>0</v>
      </c>
      <c r="K80" s="24">
        <v>24168</v>
      </c>
      <c r="L80" s="24">
        <v>65120</v>
      </c>
      <c r="M80" s="25">
        <v>34638</v>
      </c>
      <c r="N80" s="25">
        <v>114719</v>
      </c>
      <c r="O80" s="24">
        <v>214477</v>
      </c>
      <c r="P80" s="24">
        <v>1173224</v>
      </c>
      <c r="Q80" s="25">
        <v>490</v>
      </c>
      <c r="R80" s="25">
        <v>28353</v>
      </c>
      <c r="S80" s="40">
        <v>1202067</v>
      </c>
      <c r="T80" s="24">
        <v>0</v>
      </c>
      <c r="U80" s="25">
        <v>0</v>
      </c>
      <c r="V80" s="25">
        <v>0</v>
      </c>
      <c r="W80" s="40">
        <v>0</v>
      </c>
    </row>
    <row r="81" spans="1:23" ht="13.5">
      <c r="A81" s="16"/>
      <c r="B81" s="17" t="s">
        <v>159</v>
      </c>
      <c r="C81" s="18"/>
      <c r="D81" s="26">
        <f>SUM(D76:D80)</f>
        <v>565922294</v>
      </c>
      <c r="E81" s="27">
        <f>SUM(E76:E80)</f>
        <v>504480335</v>
      </c>
      <c r="F81" s="27">
        <f>SUM(F76:F80)</f>
        <v>114877913</v>
      </c>
      <c r="G81" s="35">
        <f t="shared" si="9"/>
        <v>0.22771534394893708</v>
      </c>
      <c r="H81" s="26">
        <f aca="true" t="shared" si="14" ref="H81:W81">SUM(H76:H80)</f>
        <v>4676765</v>
      </c>
      <c r="I81" s="27">
        <f t="shared" si="14"/>
        <v>11189129</v>
      </c>
      <c r="J81" s="27">
        <f t="shared" si="14"/>
        <v>19838250</v>
      </c>
      <c r="K81" s="26">
        <f t="shared" si="14"/>
        <v>35704144</v>
      </c>
      <c r="L81" s="26">
        <f t="shared" si="14"/>
        <v>13462758</v>
      </c>
      <c r="M81" s="27">
        <f t="shared" si="14"/>
        <v>17942638</v>
      </c>
      <c r="N81" s="27">
        <f t="shared" si="14"/>
        <v>19151877</v>
      </c>
      <c r="O81" s="26">
        <f t="shared" si="14"/>
        <v>50557273</v>
      </c>
      <c r="P81" s="26">
        <f t="shared" si="14"/>
        <v>3741111</v>
      </c>
      <c r="Q81" s="27">
        <f t="shared" si="14"/>
        <v>15541066</v>
      </c>
      <c r="R81" s="27">
        <f t="shared" si="14"/>
        <v>9334319</v>
      </c>
      <c r="S81" s="41">
        <f t="shared" si="14"/>
        <v>28616496</v>
      </c>
      <c r="T81" s="26">
        <f t="shared" si="14"/>
        <v>0</v>
      </c>
      <c r="U81" s="27">
        <f t="shared" si="14"/>
        <v>0</v>
      </c>
      <c r="V81" s="27">
        <f t="shared" si="14"/>
        <v>0</v>
      </c>
      <c r="W81" s="41">
        <f t="shared" si="14"/>
        <v>0</v>
      </c>
    </row>
    <row r="82" spans="1:23" ht="13.5">
      <c r="A82" s="16"/>
      <c r="B82" s="17" t="s">
        <v>160</v>
      </c>
      <c r="C82" s="18"/>
      <c r="D82" s="26">
        <f>SUM(D54,D56:D59,D61:D66,D68:D74,D76:D80)</f>
        <v>3423852063</v>
      </c>
      <c r="E82" s="27">
        <f>SUM(E54,E56:E59,E61:E66,E68:E74,E76:E80)</f>
        <v>3596714334</v>
      </c>
      <c r="F82" s="27">
        <f>SUM(F54,F56:F59,F61:F66,F68:F74,F76:F80)</f>
        <v>3114600966</v>
      </c>
      <c r="G82" s="35">
        <f t="shared" si="9"/>
        <v>0.8659572812212114</v>
      </c>
      <c r="H82" s="26">
        <f aca="true" t="shared" si="15" ref="H82:W82">SUM(H54,H56:H59,H61:H66,H68:H74,H76:H80)</f>
        <v>2351559972</v>
      </c>
      <c r="I82" s="27">
        <f t="shared" si="15"/>
        <v>62477798</v>
      </c>
      <c r="J82" s="27">
        <f t="shared" si="15"/>
        <v>82320400</v>
      </c>
      <c r="K82" s="26">
        <f t="shared" si="15"/>
        <v>2496358170</v>
      </c>
      <c r="L82" s="26">
        <f t="shared" si="15"/>
        <v>103684932</v>
      </c>
      <c r="M82" s="27">
        <f t="shared" si="15"/>
        <v>115502422</v>
      </c>
      <c r="N82" s="27">
        <f t="shared" si="15"/>
        <v>143272993</v>
      </c>
      <c r="O82" s="26">
        <f t="shared" si="15"/>
        <v>362460347</v>
      </c>
      <c r="P82" s="26">
        <f t="shared" si="15"/>
        <v>43973782</v>
      </c>
      <c r="Q82" s="27">
        <f t="shared" si="15"/>
        <v>63843346</v>
      </c>
      <c r="R82" s="27">
        <f t="shared" si="15"/>
        <v>147965321</v>
      </c>
      <c r="S82" s="41">
        <f t="shared" si="15"/>
        <v>255782449</v>
      </c>
      <c r="T82" s="26">
        <f t="shared" si="15"/>
        <v>0</v>
      </c>
      <c r="U82" s="27">
        <f t="shared" si="15"/>
        <v>0</v>
      </c>
      <c r="V82" s="27">
        <f t="shared" si="15"/>
        <v>0</v>
      </c>
      <c r="W82" s="41">
        <f t="shared" si="15"/>
        <v>0</v>
      </c>
    </row>
    <row r="83" spans="1:23" ht="13.5">
      <c r="A83" s="8"/>
      <c r="B83" s="9" t="s">
        <v>603</v>
      </c>
      <c r="C83" s="10"/>
      <c r="D83" s="28"/>
      <c r="E83" s="29"/>
      <c r="F83" s="29"/>
      <c r="G83" s="36"/>
      <c r="H83" s="28"/>
      <c r="I83" s="29"/>
      <c r="J83" s="29"/>
      <c r="K83" s="28"/>
      <c r="L83" s="28"/>
      <c r="M83" s="29"/>
      <c r="N83" s="29"/>
      <c r="O83" s="28"/>
      <c r="P83" s="28"/>
      <c r="Q83" s="29"/>
      <c r="R83" s="29"/>
      <c r="S83" s="42"/>
      <c r="T83" s="28"/>
      <c r="U83" s="29"/>
      <c r="V83" s="29"/>
      <c r="W83" s="42"/>
    </row>
    <row r="84" spans="1:23" ht="13.5">
      <c r="A84" s="12"/>
      <c r="B84" s="9" t="s">
        <v>161</v>
      </c>
      <c r="C84" s="10"/>
      <c r="D84" s="28"/>
      <c r="E84" s="29"/>
      <c r="F84" s="29"/>
      <c r="G84" s="36"/>
      <c r="H84" s="28"/>
      <c r="I84" s="29"/>
      <c r="J84" s="29"/>
      <c r="K84" s="28"/>
      <c r="L84" s="28"/>
      <c r="M84" s="29"/>
      <c r="N84" s="29"/>
      <c r="O84" s="28"/>
      <c r="P84" s="28"/>
      <c r="Q84" s="29"/>
      <c r="R84" s="29"/>
      <c r="S84" s="42"/>
      <c r="T84" s="28"/>
      <c r="U84" s="29"/>
      <c r="V84" s="29"/>
      <c r="W84" s="42"/>
    </row>
    <row r="85" spans="1:23" ht="13.5">
      <c r="A85" s="13" t="s">
        <v>20</v>
      </c>
      <c r="B85" s="14" t="s">
        <v>162</v>
      </c>
      <c r="C85" s="15" t="s">
        <v>163</v>
      </c>
      <c r="D85" s="24">
        <v>7417206981</v>
      </c>
      <c r="E85" s="25">
        <v>6807681008</v>
      </c>
      <c r="F85" s="25">
        <v>2728399509</v>
      </c>
      <c r="G85" s="34">
        <f aca="true" t="shared" si="16" ref="G85:G98">IF($E85=0,0,$F85/$E85)</f>
        <v>0.4007825140152337</v>
      </c>
      <c r="H85" s="24">
        <v>5537530</v>
      </c>
      <c r="I85" s="25">
        <v>102707190</v>
      </c>
      <c r="J85" s="25">
        <v>197848320</v>
      </c>
      <c r="K85" s="24">
        <v>306093040</v>
      </c>
      <c r="L85" s="24">
        <v>532733951</v>
      </c>
      <c r="M85" s="25">
        <v>367918086</v>
      </c>
      <c r="N85" s="25">
        <v>554071399</v>
      </c>
      <c r="O85" s="24">
        <v>1454723436</v>
      </c>
      <c r="P85" s="24">
        <v>179725095</v>
      </c>
      <c r="Q85" s="25">
        <v>266048926</v>
      </c>
      <c r="R85" s="25">
        <v>521809012</v>
      </c>
      <c r="S85" s="40">
        <v>967583033</v>
      </c>
      <c r="T85" s="24">
        <v>0</v>
      </c>
      <c r="U85" s="25">
        <v>0</v>
      </c>
      <c r="V85" s="25">
        <v>0</v>
      </c>
      <c r="W85" s="40">
        <v>0</v>
      </c>
    </row>
    <row r="86" spans="1:23" ht="13.5">
      <c r="A86" s="13" t="s">
        <v>20</v>
      </c>
      <c r="B86" s="14" t="s">
        <v>164</v>
      </c>
      <c r="C86" s="15" t="s">
        <v>165</v>
      </c>
      <c r="D86" s="24">
        <v>7754429658</v>
      </c>
      <c r="E86" s="25">
        <v>7534322687</v>
      </c>
      <c r="F86" s="25">
        <v>3761532737</v>
      </c>
      <c r="G86" s="34">
        <f t="shared" si="16"/>
        <v>0.49925293795689</v>
      </c>
      <c r="H86" s="24">
        <v>308187220</v>
      </c>
      <c r="I86" s="25">
        <v>432026178</v>
      </c>
      <c r="J86" s="25">
        <v>472965742</v>
      </c>
      <c r="K86" s="24">
        <v>1213179140</v>
      </c>
      <c r="L86" s="24">
        <v>700765882</v>
      </c>
      <c r="M86" s="25">
        <v>272151663</v>
      </c>
      <c r="N86" s="25">
        <v>548543426</v>
      </c>
      <c r="O86" s="24">
        <v>1521460971</v>
      </c>
      <c r="P86" s="24">
        <v>90702984</v>
      </c>
      <c r="Q86" s="25">
        <v>518736598</v>
      </c>
      <c r="R86" s="25">
        <v>417453044</v>
      </c>
      <c r="S86" s="40">
        <v>1026892626</v>
      </c>
      <c r="T86" s="24">
        <v>0</v>
      </c>
      <c r="U86" s="25">
        <v>0</v>
      </c>
      <c r="V86" s="25">
        <v>0</v>
      </c>
      <c r="W86" s="40">
        <v>0</v>
      </c>
    </row>
    <row r="87" spans="1:23" ht="13.5">
      <c r="A87" s="13" t="s">
        <v>20</v>
      </c>
      <c r="B87" s="14" t="s">
        <v>166</v>
      </c>
      <c r="C87" s="15" t="s">
        <v>167</v>
      </c>
      <c r="D87" s="24">
        <v>4246464401</v>
      </c>
      <c r="E87" s="25">
        <v>4246464401</v>
      </c>
      <c r="F87" s="25">
        <v>-1074943921</v>
      </c>
      <c r="G87" s="34">
        <f t="shared" si="16"/>
        <v>-0.25313856881665164</v>
      </c>
      <c r="H87" s="24">
        <v>113928063</v>
      </c>
      <c r="I87" s="25">
        <v>-90181528</v>
      </c>
      <c r="J87" s="25">
        <v>83509053</v>
      </c>
      <c r="K87" s="24">
        <v>107255588</v>
      </c>
      <c r="L87" s="24">
        <v>-177000942</v>
      </c>
      <c r="M87" s="25">
        <v>-446448866</v>
      </c>
      <c r="N87" s="25">
        <v>-446448866</v>
      </c>
      <c r="O87" s="24">
        <v>-1069898674</v>
      </c>
      <c r="P87" s="24">
        <v>-29240006</v>
      </c>
      <c r="Q87" s="25">
        <v>-89381161</v>
      </c>
      <c r="R87" s="25">
        <v>6320332</v>
      </c>
      <c r="S87" s="40">
        <v>-112300835</v>
      </c>
      <c r="T87" s="24">
        <v>0</v>
      </c>
      <c r="U87" s="25">
        <v>0</v>
      </c>
      <c r="V87" s="25">
        <v>0</v>
      </c>
      <c r="W87" s="40">
        <v>0</v>
      </c>
    </row>
    <row r="88" spans="1:23" ht="13.5">
      <c r="A88" s="16"/>
      <c r="B88" s="17" t="s">
        <v>25</v>
      </c>
      <c r="C88" s="18"/>
      <c r="D88" s="26">
        <f>SUM(D85:D87)</f>
        <v>19418101040</v>
      </c>
      <c r="E88" s="27">
        <f>SUM(E85:E87)</f>
        <v>18588468096</v>
      </c>
      <c r="F88" s="27">
        <f>SUM(F85:F87)</f>
        <v>5414988325</v>
      </c>
      <c r="G88" s="35">
        <f t="shared" si="16"/>
        <v>0.29130901465544845</v>
      </c>
      <c r="H88" s="26">
        <f aca="true" t="shared" si="17" ref="H88:W88">SUM(H85:H87)</f>
        <v>427652813</v>
      </c>
      <c r="I88" s="27">
        <f t="shared" si="17"/>
        <v>444551840</v>
      </c>
      <c r="J88" s="27">
        <f t="shared" si="17"/>
        <v>754323115</v>
      </c>
      <c r="K88" s="26">
        <f t="shared" si="17"/>
        <v>1626527768</v>
      </c>
      <c r="L88" s="26">
        <f t="shared" si="17"/>
        <v>1056498891</v>
      </c>
      <c r="M88" s="27">
        <f t="shared" si="17"/>
        <v>193620883</v>
      </c>
      <c r="N88" s="27">
        <f t="shared" si="17"/>
        <v>656165959</v>
      </c>
      <c r="O88" s="26">
        <f t="shared" si="17"/>
        <v>1906285733</v>
      </c>
      <c r="P88" s="26">
        <f t="shared" si="17"/>
        <v>241188073</v>
      </c>
      <c r="Q88" s="27">
        <f t="shared" si="17"/>
        <v>695404363</v>
      </c>
      <c r="R88" s="27">
        <f t="shared" si="17"/>
        <v>945582388</v>
      </c>
      <c r="S88" s="41">
        <f t="shared" si="17"/>
        <v>1882174824</v>
      </c>
      <c r="T88" s="26">
        <f t="shared" si="17"/>
        <v>0</v>
      </c>
      <c r="U88" s="27">
        <f t="shared" si="17"/>
        <v>0</v>
      </c>
      <c r="V88" s="27">
        <f t="shared" si="17"/>
        <v>0</v>
      </c>
      <c r="W88" s="41">
        <f t="shared" si="17"/>
        <v>0</v>
      </c>
    </row>
    <row r="89" spans="1:23" ht="13.5">
      <c r="A89" s="13" t="s">
        <v>26</v>
      </c>
      <c r="B89" s="14" t="s">
        <v>168</v>
      </c>
      <c r="C89" s="15" t="s">
        <v>169</v>
      </c>
      <c r="D89" s="24">
        <v>471566000</v>
      </c>
      <c r="E89" s="25">
        <v>335448181</v>
      </c>
      <c r="F89" s="25">
        <v>25884428</v>
      </c>
      <c r="G89" s="34">
        <f t="shared" si="16"/>
        <v>0.07716371548904002</v>
      </c>
      <c r="H89" s="24">
        <v>0</v>
      </c>
      <c r="I89" s="25">
        <v>-19702</v>
      </c>
      <c r="J89" s="25">
        <v>0</v>
      </c>
      <c r="K89" s="24">
        <v>-19702</v>
      </c>
      <c r="L89" s="24">
        <v>1468700</v>
      </c>
      <c r="M89" s="25">
        <v>15813923</v>
      </c>
      <c r="N89" s="25">
        <v>5539464</v>
      </c>
      <c r="O89" s="24">
        <v>22822087</v>
      </c>
      <c r="P89" s="24">
        <v>1305821</v>
      </c>
      <c r="Q89" s="25">
        <v>2019110</v>
      </c>
      <c r="R89" s="25">
        <v>-242888</v>
      </c>
      <c r="S89" s="40">
        <v>3082043</v>
      </c>
      <c r="T89" s="24">
        <v>0</v>
      </c>
      <c r="U89" s="25">
        <v>0</v>
      </c>
      <c r="V89" s="25">
        <v>0</v>
      </c>
      <c r="W89" s="40">
        <v>0</v>
      </c>
    </row>
    <row r="90" spans="1:23" ht="13.5">
      <c r="A90" s="13" t="s">
        <v>26</v>
      </c>
      <c r="B90" s="14" t="s">
        <v>170</v>
      </c>
      <c r="C90" s="15" t="s">
        <v>171</v>
      </c>
      <c r="D90" s="24">
        <v>135183831</v>
      </c>
      <c r="E90" s="25">
        <v>144988359</v>
      </c>
      <c r="F90" s="25">
        <v>54221350</v>
      </c>
      <c r="G90" s="34">
        <f t="shared" si="16"/>
        <v>0.3739703682003877</v>
      </c>
      <c r="H90" s="24">
        <v>0</v>
      </c>
      <c r="I90" s="25">
        <v>3951812</v>
      </c>
      <c r="J90" s="25">
        <v>5462241</v>
      </c>
      <c r="K90" s="24">
        <v>9414053</v>
      </c>
      <c r="L90" s="24">
        <v>10519273</v>
      </c>
      <c r="M90" s="25">
        <v>12426595</v>
      </c>
      <c r="N90" s="25">
        <v>5526347</v>
      </c>
      <c r="O90" s="24">
        <v>28472215</v>
      </c>
      <c r="P90" s="24">
        <v>2848834</v>
      </c>
      <c r="Q90" s="25">
        <v>6570660</v>
      </c>
      <c r="R90" s="25">
        <v>6915588</v>
      </c>
      <c r="S90" s="40">
        <v>16335082</v>
      </c>
      <c r="T90" s="24">
        <v>0</v>
      </c>
      <c r="U90" s="25">
        <v>0</v>
      </c>
      <c r="V90" s="25">
        <v>0</v>
      </c>
      <c r="W90" s="40">
        <v>0</v>
      </c>
    </row>
    <row r="91" spans="1:23" ht="13.5">
      <c r="A91" s="13" t="s">
        <v>26</v>
      </c>
      <c r="B91" s="14" t="s">
        <v>172</v>
      </c>
      <c r="C91" s="15" t="s">
        <v>173</v>
      </c>
      <c r="D91" s="24">
        <v>82354000</v>
      </c>
      <c r="E91" s="25">
        <v>59685925</v>
      </c>
      <c r="F91" s="25">
        <v>24204143</v>
      </c>
      <c r="G91" s="34">
        <f t="shared" si="16"/>
        <v>0.4055251384643867</v>
      </c>
      <c r="H91" s="24">
        <v>0</v>
      </c>
      <c r="I91" s="25">
        <v>303351</v>
      </c>
      <c r="J91" s="25">
        <v>749711</v>
      </c>
      <c r="K91" s="24">
        <v>1053062</v>
      </c>
      <c r="L91" s="24">
        <v>6912771</v>
      </c>
      <c r="M91" s="25">
        <v>2213147</v>
      </c>
      <c r="N91" s="25">
        <v>1812470</v>
      </c>
      <c r="O91" s="24">
        <v>10938388</v>
      </c>
      <c r="P91" s="24">
        <v>1345045</v>
      </c>
      <c r="Q91" s="25">
        <v>3603812</v>
      </c>
      <c r="R91" s="25">
        <v>7263836</v>
      </c>
      <c r="S91" s="40">
        <v>12212693</v>
      </c>
      <c r="T91" s="24">
        <v>0</v>
      </c>
      <c r="U91" s="25">
        <v>0</v>
      </c>
      <c r="V91" s="25">
        <v>0</v>
      </c>
      <c r="W91" s="40">
        <v>0</v>
      </c>
    </row>
    <row r="92" spans="1:23" ht="13.5">
      <c r="A92" s="13" t="s">
        <v>41</v>
      </c>
      <c r="B92" s="14" t="s">
        <v>174</v>
      </c>
      <c r="C92" s="15" t="s">
        <v>175</v>
      </c>
      <c r="D92" s="24">
        <v>1750000</v>
      </c>
      <c r="E92" s="25">
        <v>2243763</v>
      </c>
      <c r="F92" s="25">
        <v>622132</v>
      </c>
      <c r="G92" s="34">
        <f t="shared" si="16"/>
        <v>0.27727170828648123</v>
      </c>
      <c r="H92" s="24">
        <v>24324</v>
      </c>
      <c r="I92" s="25">
        <v>75283</v>
      </c>
      <c r="J92" s="25">
        <v>138230</v>
      </c>
      <c r="K92" s="24">
        <v>237837</v>
      </c>
      <c r="L92" s="24">
        <v>147631</v>
      </c>
      <c r="M92" s="25">
        <v>132172</v>
      </c>
      <c r="N92" s="25">
        <v>-18533</v>
      </c>
      <c r="O92" s="24">
        <v>261270</v>
      </c>
      <c r="P92" s="24">
        <v>12500</v>
      </c>
      <c r="Q92" s="25">
        <v>20900</v>
      </c>
      <c r="R92" s="25">
        <v>89625</v>
      </c>
      <c r="S92" s="40">
        <v>123025</v>
      </c>
      <c r="T92" s="24">
        <v>0</v>
      </c>
      <c r="U92" s="25">
        <v>0</v>
      </c>
      <c r="V92" s="25">
        <v>0</v>
      </c>
      <c r="W92" s="40">
        <v>0</v>
      </c>
    </row>
    <row r="93" spans="1:23" ht="13.5">
      <c r="A93" s="16"/>
      <c r="B93" s="17" t="s">
        <v>176</v>
      </c>
      <c r="C93" s="18"/>
      <c r="D93" s="26">
        <f>SUM(D89:D92)</f>
        <v>690853831</v>
      </c>
      <c r="E93" s="27">
        <f>SUM(E89:E92)</f>
        <v>542366228</v>
      </c>
      <c r="F93" s="27">
        <f>SUM(F89:F92)</f>
        <v>104932053</v>
      </c>
      <c r="G93" s="35">
        <f t="shared" si="16"/>
        <v>0.19347084604980236</v>
      </c>
      <c r="H93" s="26">
        <f aca="true" t="shared" si="18" ref="H93:W93">SUM(H89:H92)</f>
        <v>24324</v>
      </c>
      <c r="I93" s="27">
        <f t="shared" si="18"/>
        <v>4310744</v>
      </c>
      <c r="J93" s="27">
        <f t="shared" si="18"/>
        <v>6350182</v>
      </c>
      <c r="K93" s="26">
        <f t="shared" si="18"/>
        <v>10685250</v>
      </c>
      <c r="L93" s="26">
        <f t="shared" si="18"/>
        <v>19048375</v>
      </c>
      <c r="M93" s="27">
        <f t="shared" si="18"/>
        <v>30585837</v>
      </c>
      <c r="N93" s="27">
        <f t="shared" si="18"/>
        <v>12859748</v>
      </c>
      <c r="O93" s="26">
        <f t="shared" si="18"/>
        <v>62493960</v>
      </c>
      <c r="P93" s="26">
        <f t="shared" si="18"/>
        <v>5512200</v>
      </c>
      <c r="Q93" s="27">
        <f t="shared" si="18"/>
        <v>12214482</v>
      </c>
      <c r="R93" s="27">
        <f t="shared" si="18"/>
        <v>14026161</v>
      </c>
      <c r="S93" s="41">
        <f t="shared" si="18"/>
        <v>31752843</v>
      </c>
      <c r="T93" s="26">
        <f t="shared" si="18"/>
        <v>0</v>
      </c>
      <c r="U93" s="27">
        <f t="shared" si="18"/>
        <v>0</v>
      </c>
      <c r="V93" s="27">
        <f t="shared" si="18"/>
        <v>0</v>
      </c>
      <c r="W93" s="41">
        <f t="shared" si="18"/>
        <v>0</v>
      </c>
    </row>
    <row r="94" spans="1:23" ht="13.5">
      <c r="A94" s="13" t="s">
        <v>26</v>
      </c>
      <c r="B94" s="14" t="s">
        <v>177</v>
      </c>
      <c r="C94" s="15" t="s">
        <v>178</v>
      </c>
      <c r="D94" s="24">
        <v>342392347</v>
      </c>
      <c r="E94" s="25">
        <v>241025484</v>
      </c>
      <c r="F94" s="25">
        <v>67068958</v>
      </c>
      <c r="G94" s="34">
        <f t="shared" si="16"/>
        <v>0.2782650070313727</v>
      </c>
      <c r="H94" s="24">
        <v>519363</v>
      </c>
      <c r="I94" s="25">
        <v>45027</v>
      </c>
      <c r="J94" s="25">
        <v>-610178</v>
      </c>
      <c r="K94" s="24">
        <v>-45788</v>
      </c>
      <c r="L94" s="24">
        <v>-20100026</v>
      </c>
      <c r="M94" s="25">
        <v>2952244</v>
      </c>
      <c r="N94" s="25">
        <v>5710006</v>
      </c>
      <c r="O94" s="24">
        <v>-11437776</v>
      </c>
      <c r="P94" s="24">
        <v>27556016</v>
      </c>
      <c r="Q94" s="25">
        <v>24811781</v>
      </c>
      <c r="R94" s="25">
        <v>26184725</v>
      </c>
      <c r="S94" s="40">
        <v>78552522</v>
      </c>
      <c r="T94" s="24">
        <v>0</v>
      </c>
      <c r="U94" s="25">
        <v>0</v>
      </c>
      <c r="V94" s="25">
        <v>0</v>
      </c>
      <c r="W94" s="40">
        <v>0</v>
      </c>
    </row>
    <row r="95" spans="1:23" ht="13.5">
      <c r="A95" s="13" t="s">
        <v>26</v>
      </c>
      <c r="B95" s="14" t="s">
        <v>179</v>
      </c>
      <c r="C95" s="15" t="s">
        <v>180</v>
      </c>
      <c r="D95" s="24">
        <v>163290250</v>
      </c>
      <c r="E95" s="25">
        <v>266043219</v>
      </c>
      <c r="F95" s="25">
        <v>0</v>
      </c>
      <c r="G95" s="34">
        <f t="shared" si="16"/>
        <v>0</v>
      </c>
      <c r="H95" s="24">
        <v>0</v>
      </c>
      <c r="I95" s="25">
        <v>0</v>
      </c>
      <c r="J95" s="25">
        <v>0</v>
      </c>
      <c r="K95" s="24">
        <v>0</v>
      </c>
      <c r="L95" s="24">
        <v>0</v>
      </c>
      <c r="M95" s="25">
        <v>0</v>
      </c>
      <c r="N95" s="25">
        <v>0</v>
      </c>
      <c r="O95" s="24">
        <v>0</v>
      </c>
      <c r="P95" s="24">
        <v>0</v>
      </c>
      <c r="Q95" s="25">
        <v>0</v>
      </c>
      <c r="R95" s="25">
        <v>0</v>
      </c>
      <c r="S95" s="40">
        <v>0</v>
      </c>
      <c r="T95" s="24">
        <v>0</v>
      </c>
      <c r="U95" s="25">
        <v>0</v>
      </c>
      <c r="V95" s="25">
        <v>0</v>
      </c>
      <c r="W95" s="40">
        <v>0</v>
      </c>
    </row>
    <row r="96" spans="1:23" ht="13.5">
      <c r="A96" s="13" t="s">
        <v>26</v>
      </c>
      <c r="B96" s="14" t="s">
        <v>181</v>
      </c>
      <c r="C96" s="15" t="s">
        <v>182</v>
      </c>
      <c r="D96" s="24">
        <v>397843368</v>
      </c>
      <c r="E96" s="25">
        <v>228464655</v>
      </c>
      <c r="F96" s="25">
        <v>176595494</v>
      </c>
      <c r="G96" s="34">
        <f t="shared" si="16"/>
        <v>0.7729663654100019</v>
      </c>
      <c r="H96" s="24">
        <v>0</v>
      </c>
      <c r="I96" s="25">
        <v>10233914</v>
      </c>
      <c r="J96" s="25">
        <v>23306555</v>
      </c>
      <c r="K96" s="24">
        <v>33540469</v>
      </c>
      <c r="L96" s="24">
        <v>20716617</v>
      </c>
      <c r="M96" s="25">
        <v>17971359</v>
      </c>
      <c r="N96" s="25">
        <v>27463903</v>
      </c>
      <c r="O96" s="24">
        <v>66151879</v>
      </c>
      <c r="P96" s="24">
        <v>10730862</v>
      </c>
      <c r="Q96" s="25">
        <v>11172486</v>
      </c>
      <c r="R96" s="25">
        <v>54999798</v>
      </c>
      <c r="S96" s="40">
        <v>76903146</v>
      </c>
      <c r="T96" s="24">
        <v>0</v>
      </c>
      <c r="U96" s="25">
        <v>0</v>
      </c>
      <c r="V96" s="25">
        <v>0</v>
      </c>
      <c r="W96" s="40">
        <v>0</v>
      </c>
    </row>
    <row r="97" spans="1:23" ht="13.5">
      <c r="A97" s="13" t="s">
        <v>41</v>
      </c>
      <c r="B97" s="14" t="s">
        <v>183</v>
      </c>
      <c r="C97" s="15" t="s">
        <v>184</v>
      </c>
      <c r="D97" s="24">
        <v>24738746</v>
      </c>
      <c r="E97" s="25">
        <v>12738746</v>
      </c>
      <c r="F97" s="25">
        <v>0</v>
      </c>
      <c r="G97" s="34">
        <f t="shared" si="16"/>
        <v>0</v>
      </c>
      <c r="H97" s="24">
        <v>0</v>
      </c>
      <c r="I97" s="25">
        <v>0</v>
      </c>
      <c r="J97" s="25">
        <v>0</v>
      </c>
      <c r="K97" s="24">
        <v>0</v>
      </c>
      <c r="L97" s="24">
        <v>0</v>
      </c>
      <c r="M97" s="25">
        <v>0</v>
      </c>
      <c r="N97" s="25">
        <v>0</v>
      </c>
      <c r="O97" s="24">
        <v>0</v>
      </c>
      <c r="P97" s="24">
        <v>0</v>
      </c>
      <c r="Q97" s="25">
        <v>0</v>
      </c>
      <c r="R97" s="25">
        <v>0</v>
      </c>
      <c r="S97" s="40">
        <v>0</v>
      </c>
      <c r="T97" s="24">
        <v>0</v>
      </c>
      <c r="U97" s="25">
        <v>0</v>
      </c>
      <c r="V97" s="25">
        <v>0</v>
      </c>
      <c r="W97" s="40">
        <v>0</v>
      </c>
    </row>
    <row r="98" spans="1:23" ht="13.5">
      <c r="A98" s="16"/>
      <c r="B98" s="17" t="s">
        <v>185</v>
      </c>
      <c r="C98" s="18"/>
      <c r="D98" s="26">
        <f>SUM(D94:D97)</f>
        <v>928264711</v>
      </c>
      <c r="E98" s="27">
        <f>SUM(E94:E97)</f>
        <v>748272104</v>
      </c>
      <c r="F98" s="27">
        <f>SUM(F94:F97)</f>
        <v>243664452</v>
      </c>
      <c r="G98" s="35">
        <f t="shared" si="16"/>
        <v>0.3256361565498104</v>
      </c>
      <c r="H98" s="26">
        <f aca="true" t="shared" si="19" ref="H98:W98">SUM(H94:H97)</f>
        <v>519363</v>
      </c>
      <c r="I98" s="27">
        <f t="shared" si="19"/>
        <v>10278941</v>
      </c>
      <c r="J98" s="27">
        <f t="shared" si="19"/>
        <v>22696377</v>
      </c>
      <c r="K98" s="26">
        <f t="shared" si="19"/>
        <v>33494681</v>
      </c>
      <c r="L98" s="26">
        <f t="shared" si="19"/>
        <v>616591</v>
      </c>
      <c r="M98" s="27">
        <f t="shared" si="19"/>
        <v>20923603</v>
      </c>
      <c r="N98" s="27">
        <f t="shared" si="19"/>
        <v>33173909</v>
      </c>
      <c r="O98" s="26">
        <f t="shared" si="19"/>
        <v>54714103</v>
      </c>
      <c r="P98" s="26">
        <f t="shared" si="19"/>
        <v>38286878</v>
      </c>
      <c r="Q98" s="27">
        <f t="shared" si="19"/>
        <v>35984267</v>
      </c>
      <c r="R98" s="27">
        <f t="shared" si="19"/>
        <v>81184523</v>
      </c>
      <c r="S98" s="41">
        <f t="shared" si="19"/>
        <v>155455668</v>
      </c>
      <c r="T98" s="26">
        <f t="shared" si="19"/>
        <v>0</v>
      </c>
      <c r="U98" s="27">
        <f t="shared" si="19"/>
        <v>0</v>
      </c>
      <c r="V98" s="27">
        <f t="shared" si="19"/>
        <v>0</v>
      </c>
      <c r="W98" s="41">
        <f t="shared" si="19"/>
        <v>0</v>
      </c>
    </row>
    <row r="99" spans="1:23" ht="13.5">
      <c r="A99" s="19"/>
      <c r="B99" s="20" t="s">
        <v>186</v>
      </c>
      <c r="C99" s="21"/>
      <c r="D99" s="30">
        <f>SUM(D85:D87,D89:D92,D94:D97)</f>
        <v>21037219582</v>
      </c>
      <c r="E99" s="31">
        <f>SUM(E85:E87,E89:E92,E94:E97)</f>
        <v>19879106428</v>
      </c>
      <c r="F99" s="31">
        <f>SUM(F85:F87,F89:F92,F94:F97)</f>
        <v>5763584830</v>
      </c>
      <c r="G99" s="37">
        <f>IF($E99=0,0,$F99/$E99)</f>
        <v>0.28993178596206465</v>
      </c>
      <c r="H99" s="30">
        <f aca="true" t="shared" si="20" ref="H99:W99">SUM(H85:H87,H89:H92,H94:H97)</f>
        <v>428196500</v>
      </c>
      <c r="I99" s="31">
        <f t="shared" si="20"/>
        <v>459141525</v>
      </c>
      <c r="J99" s="31">
        <f t="shared" si="20"/>
        <v>783369674</v>
      </c>
      <c r="K99" s="30">
        <f t="shared" si="20"/>
        <v>1670707699</v>
      </c>
      <c r="L99" s="30">
        <f t="shared" si="20"/>
        <v>1076163857</v>
      </c>
      <c r="M99" s="31">
        <f t="shared" si="20"/>
        <v>245130323</v>
      </c>
      <c r="N99" s="31">
        <f t="shared" si="20"/>
        <v>702199616</v>
      </c>
      <c r="O99" s="30">
        <f t="shared" si="20"/>
        <v>2023493796</v>
      </c>
      <c r="P99" s="30">
        <f t="shared" si="20"/>
        <v>284987151</v>
      </c>
      <c r="Q99" s="31">
        <f t="shared" si="20"/>
        <v>743603112</v>
      </c>
      <c r="R99" s="31">
        <f t="shared" si="20"/>
        <v>1040793072</v>
      </c>
      <c r="S99" s="43">
        <f t="shared" si="20"/>
        <v>2069383335</v>
      </c>
      <c r="T99" s="26">
        <f t="shared" si="20"/>
        <v>0</v>
      </c>
      <c r="U99" s="27">
        <f t="shared" si="20"/>
        <v>0</v>
      </c>
      <c r="V99" s="27">
        <f t="shared" si="20"/>
        <v>0</v>
      </c>
      <c r="W99" s="41">
        <f t="shared" si="20"/>
        <v>0</v>
      </c>
    </row>
    <row r="100" spans="1:23" ht="13.5">
      <c r="A100" s="8"/>
      <c r="B100" s="9" t="s">
        <v>603</v>
      </c>
      <c r="C100" s="10"/>
      <c r="D100" s="28"/>
      <c r="E100" s="29"/>
      <c r="F100" s="29"/>
      <c r="G100" s="36"/>
      <c r="H100" s="28"/>
      <c r="I100" s="29"/>
      <c r="J100" s="29"/>
      <c r="K100" s="28"/>
      <c r="L100" s="28"/>
      <c r="M100" s="29"/>
      <c r="N100" s="29"/>
      <c r="O100" s="28"/>
      <c r="P100" s="28"/>
      <c r="Q100" s="29"/>
      <c r="R100" s="29"/>
      <c r="S100" s="42"/>
      <c r="T100" s="28"/>
      <c r="U100" s="29"/>
      <c r="V100" s="29"/>
      <c r="W100" s="42"/>
    </row>
    <row r="101" spans="1:23" ht="13.5">
      <c r="A101" s="12"/>
      <c r="B101" s="9" t="s">
        <v>187</v>
      </c>
      <c r="C101" s="10"/>
      <c r="D101" s="28"/>
      <c r="E101" s="29"/>
      <c r="F101" s="29"/>
      <c r="G101" s="36"/>
      <c r="H101" s="28"/>
      <c r="I101" s="29"/>
      <c r="J101" s="29"/>
      <c r="K101" s="28"/>
      <c r="L101" s="28"/>
      <c r="M101" s="29"/>
      <c r="N101" s="29"/>
      <c r="O101" s="28"/>
      <c r="P101" s="28"/>
      <c r="Q101" s="29"/>
      <c r="R101" s="29"/>
      <c r="S101" s="42"/>
      <c r="T101" s="28"/>
      <c r="U101" s="29"/>
      <c r="V101" s="29"/>
      <c r="W101" s="42"/>
    </row>
    <row r="102" spans="1:23" ht="13.5">
      <c r="A102" s="13" t="s">
        <v>20</v>
      </c>
      <c r="B102" s="14" t="s">
        <v>188</v>
      </c>
      <c r="C102" s="15" t="s">
        <v>189</v>
      </c>
      <c r="D102" s="24">
        <v>7854605000</v>
      </c>
      <c r="E102" s="25">
        <v>7763580001</v>
      </c>
      <c r="F102" s="25">
        <v>1955751431</v>
      </c>
      <c r="G102" s="34">
        <f aca="true" t="shared" si="21" ref="G102:G133">IF($E102=0,0,$F102/$E102)</f>
        <v>0.25191360567522797</v>
      </c>
      <c r="H102" s="24">
        <v>480285151</v>
      </c>
      <c r="I102" s="25">
        <v>321273282</v>
      </c>
      <c r="J102" s="25">
        <v>-199422869</v>
      </c>
      <c r="K102" s="24">
        <v>602135564</v>
      </c>
      <c r="L102" s="24">
        <v>253336157</v>
      </c>
      <c r="M102" s="25">
        <v>0</v>
      </c>
      <c r="N102" s="25">
        <v>369581864</v>
      </c>
      <c r="O102" s="24">
        <v>622918021</v>
      </c>
      <c r="P102" s="24">
        <v>277467619</v>
      </c>
      <c r="Q102" s="25">
        <v>322536993</v>
      </c>
      <c r="R102" s="25">
        <v>130693234</v>
      </c>
      <c r="S102" s="40">
        <v>730697846</v>
      </c>
      <c r="T102" s="24">
        <v>0</v>
      </c>
      <c r="U102" s="25">
        <v>0</v>
      </c>
      <c r="V102" s="25">
        <v>0</v>
      </c>
      <c r="W102" s="40">
        <v>0</v>
      </c>
    </row>
    <row r="103" spans="1:23" ht="13.5">
      <c r="A103" s="16"/>
      <c r="B103" s="17" t="s">
        <v>25</v>
      </c>
      <c r="C103" s="18"/>
      <c r="D103" s="26">
        <f>D102</f>
        <v>7854605000</v>
      </c>
      <c r="E103" s="27">
        <f>E102</f>
        <v>7763580001</v>
      </c>
      <c r="F103" s="27">
        <f>F102</f>
        <v>1955751431</v>
      </c>
      <c r="G103" s="35">
        <f t="shared" si="21"/>
        <v>0.25191360567522797</v>
      </c>
      <c r="H103" s="26">
        <f aca="true" t="shared" si="22" ref="H103:W103">H102</f>
        <v>480285151</v>
      </c>
      <c r="I103" s="27">
        <f t="shared" si="22"/>
        <v>321273282</v>
      </c>
      <c r="J103" s="27">
        <f t="shared" si="22"/>
        <v>-199422869</v>
      </c>
      <c r="K103" s="26">
        <f t="shared" si="22"/>
        <v>602135564</v>
      </c>
      <c r="L103" s="26">
        <f t="shared" si="22"/>
        <v>253336157</v>
      </c>
      <c r="M103" s="27">
        <f t="shared" si="22"/>
        <v>0</v>
      </c>
      <c r="N103" s="27">
        <f t="shared" si="22"/>
        <v>369581864</v>
      </c>
      <c r="O103" s="26">
        <f t="shared" si="22"/>
        <v>622918021</v>
      </c>
      <c r="P103" s="26">
        <f t="shared" si="22"/>
        <v>277467619</v>
      </c>
      <c r="Q103" s="27">
        <f t="shared" si="22"/>
        <v>322536993</v>
      </c>
      <c r="R103" s="27">
        <f t="shared" si="22"/>
        <v>130693234</v>
      </c>
      <c r="S103" s="41">
        <f t="shared" si="22"/>
        <v>730697846</v>
      </c>
      <c r="T103" s="26">
        <f t="shared" si="22"/>
        <v>0</v>
      </c>
      <c r="U103" s="27">
        <f t="shared" si="22"/>
        <v>0</v>
      </c>
      <c r="V103" s="27">
        <f t="shared" si="22"/>
        <v>0</v>
      </c>
      <c r="W103" s="41">
        <f t="shared" si="22"/>
        <v>0</v>
      </c>
    </row>
    <row r="104" spans="1:23" ht="13.5">
      <c r="A104" s="13" t="s">
        <v>26</v>
      </c>
      <c r="B104" s="14" t="s">
        <v>190</v>
      </c>
      <c r="C104" s="15" t="s">
        <v>191</v>
      </c>
      <c r="D104" s="24">
        <v>44178075</v>
      </c>
      <c r="E104" s="25">
        <v>38669584</v>
      </c>
      <c r="F104" s="25">
        <v>17132434</v>
      </c>
      <c r="G104" s="34">
        <f t="shared" si="21"/>
        <v>0.44304676254081243</v>
      </c>
      <c r="H104" s="24">
        <v>0</v>
      </c>
      <c r="I104" s="25">
        <v>2971313</v>
      </c>
      <c r="J104" s="25">
        <v>1361978</v>
      </c>
      <c r="K104" s="24">
        <v>4333291</v>
      </c>
      <c r="L104" s="24">
        <v>2564743</v>
      </c>
      <c r="M104" s="25">
        <v>1399252</v>
      </c>
      <c r="N104" s="25">
        <v>919813</v>
      </c>
      <c r="O104" s="24">
        <v>4883808</v>
      </c>
      <c r="P104" s="24">
        <v>2197107</v>
      </c>
      <c r="Q104" s="25">
        <v>3150209</v>
      </c>
      <c r="R104" s="25">
        <v>2568019</v>
      </c>
      <c r="S104" s="40">
        <v>7915335</v>
      </c>
      <c r="T104" s="24">
        <v>0</v>
      </c>
      <c r="U104" s="25">
        <v>0</v>
      </c>
      <c r="V104" s="25">
        <v>0</v>
      </c>
      <c r="W104" s="40">
        <v>0</v>
      </c>
    </row>
    <row r="105" spans="1:23" ht="13.5">
      <c r="A105" s="13" t="s">
        <v>26</v>
      </c>
      <c r="B105" s="14" t="s">
        <v>192</v>
      </c>
      <c r="C105" s="15" t="s">
        <v>193</v>
      </c>
      <c r="D105" s="24">
        <v>95273725</v>
      </c>
      <c r="E105" s="25">
        <v>115812945</v>
      </c>
      <c r="F105" s="25">
        <v>387163090</v>
      </c>
      <c r="G105" s="34">
        <f t="shared" si="21"/>
        <v>3.3430035821988637</v>
      </c>
      <c r="H105" s="24">
        <v>642963</v>
      </c>
      <c r="I105" s="25">
        <v>1342259</v>
      </c>
      <c r="J105" s="25">
        <v>356737432</v>
      </c>
      <c r="K105" s="24">
        <v>358722654</v>
      </c>
      <c r="L105" s="24">
        <v>3318317</v>
      </c>
      <c r="M105" s="25">
        <v>9912133</v>
      </c>
      <c r="N105" s="25">
        <v>8358226</v>
      </c>
      <c r="O105" s="24">
        <v>21588676</v>
      </c>
      <c r="P105" s="24">
        <v>1934308</v>
      </c>
      <c r="Q105" s="25">
        <v>2962208</v>
      </c>
      <c r="R105" s="25">
        <v>1955244</v>
      </c>
      <c r="S105" s="40">
        <v>6851760</v>
      </c>
      <c r="T105" s="24">
        <v>0</v>
      </c>
      <c r="U105" s="25">
        <v>0</v>
      </c>
      <c r="V105" s="25">
        <v>0</v>
      </c>
      <c r="W105" s="40">
        <v>0</v>
      </c>
    </row>
    <row r="106" spans="1:23" ht="13.5">
      <c r="A106" s="13" t="s">
        <v>26</v>
      </c>
      <c r="B106" s="14" t="s">
        <v>194</v>
      </c>
      <c r="C106" s="15" t="s">
        <v>195</v>
      </c>
      <c r="D106" s="24">
        <v>98562132</v>
      </c>
      <c r="E106" s="25">
        <v>96268868</v>
      </c>
      <c r="F106" s="25">
        <v>44014703</v>
      </c>
      <c r="G106" s="34">
        <f t="shared" si="21"/>
        <v>0.45720598896000314</v>
      </c>
      <c r="H106" s="24">
        <v>1788546</v>
      </c>
      <c r="I106" s="25">
        <v>778753</v>
      </c>
      <c r="J106" s="25">
        <v>1337664</v>
      </c>
      <c r="K106" s="24">
        <v>3904963</v>
      </c>
      <c r="L106" s="24">
        <v>5982389</v>
      </c>
      <c r="M106" s="25">
        <v>7913563</v>
      </c>
      <c r="N106" s="25">
        <v>4366996</v>
      </c>
      <c r="O106" s="24">
        <v>18262948</v>
      </c>
      <c r="P106" s="24">
        <v>4895434</v>
      </c>
      <c r="Q106" s="25">
        <v>1347961</v>
      </c>
      <c r="R106" s="25">
        <v>15603397</v>
      </c>
      <c r="S106" s="40">
        <v>21846792</v>
      </c>
      <c r="T106" s="24">
        <v>0</v>
      </c>
      <c r="U106" s="25">
        <v>0</v>
      </c>
      <c r="V106" s="25">
        <v>0</v>
      </c>
      <c r="W106" s="40">
        <v>0</v>
      </c>
    </row>
    <row r="107" spans="1:23" ht="13.5">
      <c r="A107" s="13" t="s">
        <v>26</v>
      </c>
      <c r="B107" s="14" t="s">
        <v>196</v>
      </c>
      <c r="C107" s="15" t="s">
        <v>197</v>
      </c>
      <c r="D107" s="24">
        <v>134794260</v>
      </c>
      <c r="E107" s="25">
        <v>110426871</v>
      </c>
      <c r="F107" s="25">
        <v>53865240</v>
      </c>
      <c r="G107" s="34">
        <f t="shared" si="21"/>
        <v>0.4877910558563232</v>
      </c>
      <c r="H107" s="24">
        <v>1917942</v>
      </c>
      <c r="I107" s="25">
        <v>3973718</v>
      </c>
      <c r="J107" s="25">
        <v>5707311</v>
      </c>
      <c r="K107" s="24">
        <v>11598971</v>
      </c>
      <c r="L107" s="24">
        <v>6771423</v>
      </c>
      <c r="M107" s="25">
        <v>8434756</v>
      </c>
      <c r="N107" s="25">
        <v>6318390</v>
      </c>
      <c r="O107" s="24">
        <v>21524569</v>
      </c>
      <c r="P107" s="24">
        <v>2325422</v>
      </c>
      <c r="Q107" s="25">
        <v>10031611</v>
      </c>
      <c r="R107" s="25">
        <v>8384667</v>
      </c>
      <c r="S107" s="40">
        <v>20741700</v>
      </c>
      <c r="T107" s="24">
        <v>0</v>
      </c>
      <c r="U107" s="25">
        <v>0</v>
      </c>
      <c r="V107" s="25">
        <v>0</v>
      </c>
      <c r="W107" s="40">
        <v>0</v>
      </c>
    </row>
    <row r="108" spans="1:23" ht="13.5">
      <c r="A108" s="13" t="s">
        <v>41</v>
      </c>
      <c r="B108" s="14" t="s">
        <v>198</v>
      </c>
      <c r="C108" s="15" t="s">
        <v>199</v>
      </c>
      <c r="D108" s="24">
        <v>529601668</v>
      </c>
      <c r="E108" s="25">
        <v>261362498</v>
      </c>
      <c r="F108" s="25">
        <v>9745728226</v>
      </c>
      <c r="G108" s="34">
        <f t="shared" si="21"/>
        <v>37.28816605510099</v>
      </c>
      <c r="H108" s="24">
        <v>32768922</v>
      </c>
      <c r="I108" s="25">
        <v>9589720997</v>
      </c>
      <c r="J108" s="25">
        <v>12740348</v>
      </c>
      <c r="K108" s="24">
        <v>9635230267</v>
      </c>
      <c r="L108" s="24">
        <v>10542883</v>
      </c>
      <c r="M108" s="25">
        <v>12807015</v>
      </c>
      <c r="N108" s="25">
        <v>21698853</v>
      </c>
      <c r="O108" s="24">
        <v>45048751</v>
      </c>
      <c r="P108" s="24">
        <v>82826</v>
      </c>
      <c r="Q108" s="25">
        <v>45433150</v>
      </c>
      <c r="R108" s="25">
        <v>19933232</v>
      </c>
      <c r="S108" s="40">
        <v>65449208</v>
      </c>
      <c r="T108" s="24">
        <v>0</v>
      </c>
      <c r="U108" s="25">
        <v>0</v>
      </c>
      <c r="V108" s="25">
        <v>0</v>
      </c>
      <c r="W108" s="40">
        <v>0</v>
      </c>
    </row>
    <row r="109" spans="1:23" ht="13.5">
      <c r="A109" s="16"/>
      <c r="B109" s="17" t="s">
        <v>200</v>
      </c>
      <c r="C109" s="18"/>
      <c r="D109" s="26">
        <f>SUM(D104:D108)</f>
        <v>902409860</v>
      </c>
      <c r="E109" s="27">
        <f>SUM(E104:E108)</f>
        <v>622540766</v>
      </c>
      <c r="F109" s="27">
        <f>SUM(F104:F108)</f>
        <v>10247903693</v>
      </c>
      <c r="G109" s="35">
        <f t="shared" si="21"/>
        <v>16.46141787444005</v>
      </c>
      <c r="H109" s="26">
        <f aca="true" t="shared" si="23" ref="H109:W109">SUM(H104:H108)</f>
        <v>37118373</v>
      </c>
      <c r="I109" s="27">
        <f t="shared" si="23"/>
        <v>9598787040</v>
      </c>
      <c r="J109" s="27">
        <f t="shared" si="23"/>
        <v>377884733</v>
      </c>
      <c r="K109" s="26">
        <f t="shared" si="23"/>
        <v>10013790146</v>
      </c>
      <c r="L109" s="26">
        <f t="shared" si="23"/>
        <v>29179755</v>
      </c>
      <c r="M109" s="27">
        <f t="shared" si="23"/>
        <v>40466719</v>
      </c>
      <c r="N109" s="27">
        <f t="shared" si="23"/>
        <v>41662278</v>
      </c>
      <c r="O109" s="26">
        <f t="shared" si="23"/>
        <v>111308752</v>
      </c>
      <c r="P109" s="26">
        <f t="shared" si="23"/>
        <v>11435097</v>
      </c>
      <c r="Q109" s="27">
        <f t="shared" si="23"/>
        <v>62925139</v>
      </c>
      <c r="R109" s="27">
        <f t="shared" si="23"/>
        <v>48444559</v>
      </c>
      <c r="S109" s="41">
        <f t="shared" si="23"/>
        <v>122804795</v>
      </c>
      <c r="T109" s="26">
        <f t="shared" si="23"/>
        <v>0</v>
      </c>
      <c r="U109" s="27">
        <f t="shared" si="23"/>
        <v>0</v>
      </c>
      <c r="V109" s="27">
        <f t="shared" si="23"/>
        <v>0</v>
      </c>
      <c r="W109" s="41">
        <f t="shared" si="23"/>
        <v>0</v>
      </c>
    </row>
    <row r="110" spans="1:23" ht="13.5">
      <c r="A110" s="13" t="s">
        <v>26</v>
      </c>
      <c r="B110" s="14" t="s">
        <v>201</v>
      </c>
      <c r="C110" s="15" t="s">
        <v>202</v>
      </c>
      <c r="D110" s="24">
        <v>24536000</v>
      </c>
      <c r="E110" s="25">
        <v>30341000</v>
      </c>
      <c r="F110" s="25">
        <v>690856464</v>
      </c>
      <c r="G110" s="34">
        <f t="shared" si="21"/>
        <v>22.769732836755544</v>
      </c>
      <c r="H110" s="24">
        <v>740280</v>
      </c>
      <c r="I110" s="25">
        <v>342017000</v>
      </c>
      <c r="J110" s="25">
        <v>0</v>
      </c>
      <c r="K110" s="24">
        <v>342757280</v>
      </c>
      <c r="L110" s="24">
        <v>230500</v>
      </c>
      <c r="M110" s="25">
        <v>103942</v>
      </c>
      <c r="N110" s="25">
        <v>1071595</v>
      </c>
      <c r="O110" s="24">
        <v>1406037</v>
      </c>
      <c r="P110" s="24">
        <v>640820</v>
      </c>
      <c r="Q110" s="25">
        <v>344054177</v>
      </c>
      <c r="R110" s="25">
        <v>1998150</v>
      </c>
      <c r="S110" s="40">
        <v>346693147</v>
      </c>
      <c r="T110" s="24">
        <v>0</v>
      </c>
      <c r="U110" s="25">
        <v>0</v>
      </c>
      <c r="V110" s="25">
        <v>0</v>
      </c>
      <c r="W110" s="40">
        <v>0</v>
      </c>
    </row>
    <row r="111" spans="1:23" ht="13.5">
      <c r="A111" s="13" t="s">
        <v>26</v>
      </c>
      <c r="B111" s="14" t="s">
        <v>203</v>
      </c>
      <c r="C111" s="15" t="s">
        <v>204</v>
      </c>
      <c r="D111" s="24">
        <v>40172058</v>
      </c>
      <c r="E111" s="25">
        <v>42231272</v>
      </c>
      <c r="F111" s="25">
        <v>14202253</v>
      </c>
      <c r="G111" s="34">
        <f t="shared" si="21"/>
        <v>0.3362970691481895</v>
      </c>
      <c r="H111" s="24">
        <v>1326472</v>
      </c>
      <c r="I111" s="25">
        <v>45231</v>
      </c>
      <c r="J111" s="25">
        <v>453176</v>
      </c>
      <c r="K111" s="24">
        <v>1824879</v>
      </c>
      <c r="L111" s="24">
        <v>851016</v>
      </c>
      <c r="M111" s="25">
        <v>691443</v>
      </c>
      <c r="N111" s="25">
        <v>141144</v>
      </c>
      <c r="O111" s="24">
        <v>1683603</v>
      </c>
      <c r="P111" s="24">
        <v>4379628</v>
      </c>
      <c r="Q111" s="25">
        <v>329238</v>
      </c>
      <c r="R111" s="25">
        <v>5984905</v>
      </c>
      <c r="S111" s="40">
        <v>10693771</v>
      </c>
      <c r="T111" s="24">
        <v>0</v>
      </c>
      <c r="U111" s="25">
        <v>0</v>
      </c>
      <c r="V111" s="25">
        <v>0</v>
      </c>
      <c r="W111" s="40">
        <v>0</v>
      </c>
    </row>
    <row r="112" spans="1:23" ht="13.5">
      <c r="A112" s="13" t="s">
        <v>26</v>
      </c>
      <c r="B112" s="14" t="s">
        <v>205</v>
      </c>
      <c r="C112" s="15" t="s">
        <v>206</v>
      </c>
      <c r="D112" s="24">
        <v>19534731</v>
      </c>
      <c r="E112" s="25">
        <v>19534731</v>
      </c>
      <c r="F112" s="25">
        <v>9368699</v>
      </c>
      <c r="G112" s="34">
        <f t="shared" si="21"/>
        <v>0.4795919124762967</v>
      </c>
      <c r="H112" s="24">
        <v>5450993</v>
      </c>
      <c r="I112" s="25">
        <v>412034</v>
      </c>
      <c r="J112" s="25">
        <v>3505672</v>
      </c>
      <c r="K112" s="24">
        <v>9368699</v>
      </c>
      <c r="L112" s="24">
        <v>0</v>
      </c>
      <c r="M112" s="25">
        <v>0</v>
      </c>
      <c r="N112" s="25">
        <v>0</v>
      </c>
      <c r="O112" s="24">
        <v>0</v>
      </c>
      <c r="P112" s="24">
        <v>0</v>
      </c>
      <c r="Q112" s="25">
        <v>0</v>
      </c>
      <c r="R112" s="25">
        <v>0</v>
      </c>
      <c r="S112" s="40">
        <v>0</v>
      </c>
      <c r="T112" s="24">
        <v>0</v>
      </c>
      <c r="U112" s="25">
        <v>0</v>
      </c>
      <c r="V112" s="25">
        <v>0</v>
      </c>
      <c r="W112" s="40">
        <v>0</v>
      </c>
    </row>
    <row r="113" spans="1:23" ht="13.5">
      <c r="A113" s="13" t="s">
        <v>26</v>
      </c>
      <c r="B113" s="14" t="s">
        <v>207</v>
      </c>
      <c r="C113" s="15" t="s">
        <v>208</v>
      </c>
      <c r="D113" s="24">
        <v>156720709</v>
      </c>
      <c r="E113" s="25">
        <v>13085787</v>
      </c>
      <c r="F113" s="25">
        <v>44193134</v>
      </c>
      <c r="G113" s="34">
        <f t="shared" si="21"/>
        <v>3.3771857970789223</v>
      </c>
      <c r="H113" s="24">
        <v>77096</v>
      </c>
      <c r="I113" s="25">
        <v>1572870</v>
      </c>
      <c r="J113" s="25">
        <v>36570443</v>
      </c>
      <c r="K113" s="24">
        <v>38220409</v>
      </c>
      <c r="L113" s="24">
        <v>1583698</v>
      </c>
      <c r="M113" s="25">
        <v>1701281</v>
      </c>
      <c r="N113" s="25">
        <v>0</v>
      </c>
      <c r="O113" s="24">
        <v>3284979</v>
      </c>
      <c r="P113" s="24">
        <v>260388</v>
      </c>
      <c r="Q113" s="25">
        <v>1322973</v>
      </c>
      <c r="R113" s="25">
        <v>1104385</v>
      </c>
      <c r="S113" s="40">
        <v>2687746</v>
      </c>
      <c r="T113" s="24">
        <v>0</v>
      </c>
      <c r="U113" s="25">
        <v>0</v>
      </c>
      <c r="V113" s="25">
        <v>0</v>
      </c>
      <c r="W113" s="40">
        <v>0</v>
      </c>
    </row>
    <row r="114" spans="1:23" ht="13.5">
      <c r="A114" s="13" t="s">
        <v>26</v>
      </c>
      <c r="B114" s="14" t="s">
        <v>209</v>
      </c>
      <c r="C114" s="15" t="s">
        <v>210</v>
      </c>
      <c r="D114" s="24">
        <v>555371301</v>
      </c>
      <c r="E114" s="25">
        <v>555371301</v>
      </c>
      <c r="F114" s="25">
        <v>934916606</v>
      </c>
      <c r="G114" s="34">
        <f t="shared" si="21"/>
        <v>1.6834082069357776</v>
      </c>
      <c r="H114" s="24">
        <v>873318168</v>
      </c>
      <c r="I114" s="25">
        <v>20415283</v>
      </c>
      <c r="J114" s="25">
        <v>11602779</v>
      </c>
      <c r="K114" s="24">
        <v>905336230</v>
      </c>
      <c r="L114" s="24">
        <v>29580376</v>
      </c>
      <c r="M114" s="25">
        <v>0</v>
      </c>
      <c r="N114" s="25">
        <v>0</v>
      </c>
      <c r="O114" s="24">
        <v>29580376</v>
      </c>
      <c r="P114" s="24">
        <v>0</v>
      </c>
      <c r="Q114" s="25">
        <v>0</v>
      </c>
      <c r="R114" s="25">
        <v>0</v>
      </c>
      <c r="S114" s="40">
        <v>0</v>
      </c>
      <c r="T114" s="24">
        <v>0</v>
      </c>
      <c r="U114" s="25">
        <v>0</v>
      </c>
      <c r="V114" s="25">
        <v>0</v>
      </c>
      <c r="W114" s="40">
        <v>0</v>
      </c>
    </row>
    <row r="115" spans="1:23" ht="13.5">
      <c r="A115" s="13" t="s">
        <v>26</v>
      </c>
      <c r="B115" s="14" t="s">
        <v>211</v>
      </c>
      <c r="C115" s="15" t="s">
        <v>212</v>
      </c>
      <c r="D115" s="24">
        <v>20976000</v>
      </c>
      <c r="E115" s="25">
        <v>26757000</v>
      </c>
      <c r="F115" s="25">
        <v>216280781</v>
      </c>
      <c r="G115" s="34">
        <f t="shared" si="21"/>
        <v>8.083147624920581</v>
      </c>
      <c r="H115" s="24">
        <v>1096747</v>
      </c>
      <c r="I115" s="25">
        <v>2240661</v>
      </c>
      <c r="J115" s="25">
        <v>196974728</v>
      </c>
      <c r="K115" s="24">
        <v>200312136</v>
      </c>
      <c r="L115" s="24">
        <v>3200722</v>
      </c>
      <c r="M115" s="25">
        <v>5093107</v>
      </c>
      <c r="N115" s="25">
        <v>3356781</v>
      </c>
      <c r="O115" s="24">
        <v>11650610</v>
      </c>
      <c r="P115" s="24">
        <v>1563499</v>
      </c>
      <c r="Q115" s="25">
        <v>1507152</v>
      </c>
      <c r="R115" s="25">
        <v>1247384</v>
      </c>
      <c r="S115" s="40">
        <v>4318035</v>
      </c>
      <c r="T115" s="24">
        <v>0</v>
      </c>
      <c r="U115" s="25">
        <v>0</v>
      </c>
      <c r="V115" s="25">
        <v>0</v>
      </c>
      <c r="W115" s="40">
        <v>0</v>
      </c>
    </row>
    <row r="116" spans="1:23" ht="13.5">
      <c r="A116" s="13" t="s">
        <v>26</v>
      </c>
      <c r="B116" s="14" t="s">
        <v>213</v>
      </c>
      <c r="C116" s="15" t="s">
        <v>214</v>
      </c>
      <c r="D116" s="24">
        <v>27854920</v>
      </c>
      <c r="E116" s="25">
        <v>39664790</v>
      </c>
      <c r="F116" s="25">
        <v>14024392</v>
      </c>
      <c r="G116" s="34">
        <f t="shared" si="21"/>
        <v>0.35357282869769385</v>
      </c>
      <c r="H116" s="24">
        <v>1618238</v>
      </c>
      <c r="I116" s="25">
        <v>308057</v>
      </c>
      <c r="J116" s="25">
        <v>3319466</v>
      </c>
      <c r="K116" s="24">
        <v>5245761</v>
      </c>
      <c r="L116" s="24">
        <v>317227</v>
      </c>
      <c r="M116" s="25">
        <v>1372964</v>
      </c>
      <c r="N116" s="25">
        <v>3018374</v>
      </c>
      <c r="O116" s="24">
        <v>4708565</v>
      </c>
      <c r="P116" s="24">
        <v>2200719</v>
      </c>
      <c r="Q116" s="25">
        <v>1632563</v>
      </c>
      <c r="R116" s="25">
        <v>236784</v>
      </c>
      <c r="S116" s="40">
        <v>4070066</v>
      </c>
      <c r="T116" s="24">
        <v>0</v>
      </c>
      <c r="U116" s="25">
        <v>0</v>
      </c>
      <c r="V116" s="25">
        <v>0</v>
      </c>
      <c r="W116" s="40">
        <v>0</v>
      </c>
    </row>
    <row r="117" spans="1:23" ht="13.5">
      <c r="A117" s="13" t="s">
        <v>41</v>
      </c>
      <c r="B117" s="14" t="s">
        <v>215</v>
      </c>
      <c r="C117" s="15" t="s">
        <v>216</v>
      </c>
      <c r="D117" s="24">
        <v>171944000</v>
      </c>
      <c r="E117" s="25">
        <v>239185235</v>
      </c>
      <c r="F117" s="25">
        <v>6126729249</v>
      </c>
      <c r="G117" s="34">
        <f t="shared" si="21"/>
        <v>25.614997719236307</v>
      </c>
      <c r="H117" s="24">
        <v>15028261</v>
      </c>
      <c r="I117" s="25">
        <v>6998179</v>
      </c>
      <c r="J117" s="25">
        <v>3005277316</v>
      </c>
      <c r="K117" s="24">
        <v>3027303756</v>
      </c>
      <c r="L117" s="24">
        <v>11496560</v>
      </c>
      <c r="M117" s="25">
        <v>14425208</v>
      </c>
      <c r="N117" s="25">
        <v>3048446544</v>
      </c>
      <c r="O117" s="24">
        <v>3074368312</v>
      </c>
      <c r="P117" s="24">
        <v>5507157</v>
      </c>
      <c r="Q117" s="25">
        <v>9775012</v>
      </c>
      <c r="R117" s="25">
        <v>9775012</v>
      </c>
      <c r="S117" s="40">
        <v>25057181</v>
      </c>
      <c r="T117" s="24">
        <v>0</v>
      </c>
      <c r="U117" s="25">
        <v>0</v>
      </c>
      <c r="V117" s="25">
        <v>0</v>
      </c>
      <c r="W117" s="40">
        <v>0</v>
      </c>
    </row>
    <row r="118" spans="1:23" ht="13.5">
      <c r="A118" s="16"/>
      <c r="B118" s="17" t="s">
        <v>217</v>
      </c>
      <c r="C118" s="18"/>
      <c r="D118" s="26">
        <f>SUM(D110:D117)</f>
        <v>1017109719</v>
      </c>
      <c r="E118" s="27">
        <f>SUM(E110:E117)</f>
        <v>966171116</v>
      </c>
      <c r="F118" s="27">
        <f>SUM(F110:F117)</f>
        <v>8050571578</v>
      </c>
      <c r="G118" s="35">
        <f t="shared" si="21"/>
        <v>8.33244902966029</v>
      </c>
      <c r="H118" s="26">
        <f aca="true" t="shared" si="24" ref="H118:W118">SUM(H110:H117)</f>
        <v>898656255</v>
      </c>
      <c r="I118" s="27">
        <f t="shared" si="24"/>
        <v>374009315</v>
      </c>
      <c r="J118" s="27">
        <f t="shared" si="24"/>
        <v>3257703580</v>
      </c>
      <c r="K118" s="26">
        <f t="shared" si="24"/>
        <v>4530369150</v>
      </c>
      <c r="L118" s="26">
        <f t="shared" si="24"/>
        <v>47260099</v>
      </c>
      <c r="M118" s="27">
        <f t="shared" si="24"/>
        <v>23387945</v>
      </c>
      <c r="N118" s="27">
        <f t="shared" si="24"/>
        <v>3056034438</v>
      </c>
      <c r="O118" s="26">
        <f t="shared" si="24"/>
        <v>3126682482</v>
      </c>
      <c r="P118" s="26">
        <f t="shared" si="24"/>
        <v>14552211</v>
      </c>
      <c r="Q118" s="27">
        <f t="shared" si="24"/>
        <v>358621115</v>
      </c>
      <c r="R118" s="27">
        <f t="shared" si="24"/>
        <v>20346620</v>
      </c>
      <c r="S118" s="41">
        <f t="shared" si="24"/>
        <v>393519946</v>
      </c>
      <c r="T118" s="26">
        <f t="shared" si="24"/>
        <v>0</v>
      </c>
      <c r="U118" s="27">
        <f t="shared" si="24"/>
        <v>0</v>
      </c>
      <c r="V118" s="27">
        <f t="shared" si="24"/>
        <v>0</v>
      </c>
      <c r="W118" s="41">
        <f t="shared" si="24"/>
        <v>0</v>
      </c>
    </row>
    <row r="119" spans="1:23" ht="13.5">
      <c r="A119" s="13" t="s">
        <v>26</v>
      </c>
      <c r="B119" s="14" t="s">
        <v>218</v>
      </c>
      <c r="C119" s="15" t="s">
        <v>219</v>
      </c>
      <c r="D119" s="24">
        <v>33374002</v>
      </c>
      <c r="E119" s="25">
        <v>40740366</v>
      </c>
      <c r="F119" s="25">
        <v>23475654</v>
      </c>
      <c r="G119" s="34">
        <f t="shared" si="21"/>
        <v>0.5762258984124001</v>
      </c>
      <c r="H119" s="24">
        <v>5448920</v>
      </c>
      <c r="I119" s="25">
        <v>3324702</v>
      </c>
      <c r="J119" s="25">
        <v>830256</v>
      </c>
      <c r="K119" s="24">
        <v>9603878</v>
      </c>
      <c r="L119" s="24">
        <v>963055</v>
      </c>
      <c r="M119" s="25">
        <v>4853714</v>
      </c>
      <c r="N119" s="25">
        <v>2290369</v>
      </c>
      <c r="O119" s="24">
        <v>8107138</v>
      </c>
      <c r="P119" s="24">
        <v>1320147</v>
      </c>
      <c r="Q119" s="25">
        <v>1223028</v>
      </c>
      <c r="R119" s="25">
        <v>3221463</v>
      </c>
      <c r="S119" s="40">
        <v>5764638</v>
      </c>
      <c r="T119" s="24">
        <v>0</v>
      </c>
      <c r="U119" s="25">
        <v>0</v>
      </c>
      <c r="V119" s="25">
        <v>0</v>
      </c>
      <c r="W119" s="40">
        <v>0</v>
      </c>
    </row>
    <row r="120" spans="1:23" ht="13.5">
      <c r="A120" s="13" t="s">
        <v>26</v>
      </c>
      <c r="B120" s="14" t="s">
        <v>220</v>
      </c>
      <c r="C120" s="15" t="s">
        <v>221</v>
      </c>
      <c r="D120" s="24">
        <v>37661004</v>
      </c>
      <c r="E120" s="25">
        <v>47949880</v>
      </c>
      <c r="F120" s="25">
        <v>39327657</v>
      </c>
      <c r="G120" s="34">
        <f t="shared" si="21"/>
        <v>0.8201825948260976</v>
      </c>
      <c r="H120" s="24">
        <v>8913735</v>
      </c>
      <c r="I120" s="25">
        <v>6055599</v>
      </c>
      <c r="J120" s="25">
        <v>1480106</v>
      </c>
      <c r="K120" s="24">
        <v>16449440</v>
      </c>
      <c r="L120" s="24">
        <v>127788</v>
      </c>
      <c r="M120" s="25">
        <v>912406</v>
      </c>
      <c r="N120" s="25">
        <v>13306414</v>
      </c>
      <c r="O120" s="24">
        <v>14346608</v>
      </c>
      <c r="P120" s="24">
        <v>1740789</v>
      </c>
      <c r="Q120" s="25">
        <v>5719351</v>
      </c>
      <c r="R120" s="25">
        <v>1071469</v>
      </c>
      <c r="S120" s="40">
        <v>8531609</v>
      </c>
      <c r="T120" s="24">
        <v>0</v>
      </c>
      <c r="U120" s="25">
        <v>0</v>
      </c>
      <c r="V120" s="25">
        <v>0</v>
      </c>
      <c r="W120" s="40">
        <v>0</v>
      </c>
    </row>
    <row r="121" spans="1:23" ht="13.5">
      <c r="A121" s="13" t="s">
        <v>26</v>
      </c>
      <c r="B121" s="14" t="s">
        <v>222</v>
      </c>
      <c r="C121" s="15" t="s">
        <v>223</v>
      </c>
      <c r="D121" s="24">
        <v>89083044</v>
      </c>
      <c r="E121" s="25">
        <v>105533385</v>
      </c>
      <c r="F121" s="25">
        <v>46732582</v>
      </c>
      <c r="G121" s="34">
        <f t="shared" si="21"/>
        <v>0.44282273329904087</v>
      </c>
      <c r="H121" s="24">
        <v>9373922</v>
      </c>
      <c r="I121" s="25">
        <v>3017058</v>
      </c>
      <c r="J121" s="25">
        <v>3327258</v>
      </c>
      <c r="K121" s="24">
        <v>15718238</v>
      </c>
      <c r="L121" s="24">
        <v>6683486</v>
      </c>
      <c r="M121" s="25">
        <v>2207774</v>
      </c>
      <c r="N121" s="25">
        <v>5758456</v>
      </c>
      <c r="O121" s="24">
        <v>14649716</v>
      </c>
      <c r="P121" s="24">
        <v>1723299</v>
      </c>
      <c r="Q121" s="25">
        <v>6943192</v>
      </c>
      <c r="R121" s="25">
        <v>7698137</v>
      </c>
      <c r="S121" s="40">
        <v>16364628</v>
      </c>
      <c r="T121" s="24">
        <v>0</v>
      </c>
      <c r="U121" s="25">
        <v>0</v>
      </c>
      <c r="V121" s="25">
        <v>0</v>
      </c>
      <c r="W121" s="40">
        <v>0</v>
      </c>
    </row>
    <row r="122" spans="1:23" ht="13.5">
      <c r="A122" s="13" t="s">
        <v>41</v>
      </c>
      <c r="B122" s="14" t="s">
        <v>224</v>
      </c>
      <c r="C122" s="15" t="s">
        <v>225</v>
      </c>
      <c r="D122" s="24">
        <v>291960000</v>
      </c>
      <c r="E122" s="25">
        <v>243775000</v>
      </c>
      <c r="F122" s="25">
        <v>126315384</v>
      </c>
      <c r="G122" s="34">
        <f t="shared" si="21"/>
        <v>0.518163814993334</v>
      </c>
      <c r="H122" s="24">
        <v>1947149</v>
      </c>
      <c r="I122" s="25">
        <v>13660537</v>
      </c>
      <c r="J122" s="25">
        <v>20162542</v>
      </c>
      <c r="K122" s="24">
        <v>35770228</v>
      </c>
      <c r="L122" s="24">
        <v>12464704</v>
      </c>
      <c r="M122" s="25">
        <v>6525352</v>
      </c>
      <c r="N122" s="25">
        <v>27549750</v>
      </c>
      <c r="O122" s="24">
        <v>46539806</v>
      </c>
      <c r="P122" s="24">
        <v>12267901</v>
      </c>
      <c r="Q122" s="25">
        <v>22272580</v>
      </c>
      <c r="R122" s="25">
        <v>9464869</v>
      </c>
      <c r="S122" s="40">
        <v>44005350</v>
      </c>
      <c r="T122" s="24">
        <v>0</v>
      </c>
      <c r="U122" s="25">
        <v>0</v>
      </c>
      <c r="V122" s="25">
        <v>0</v>
      </c>
      <c r="W122" s="40">
        <v>0</v>
      </c>
    </row>
    <row r="123" spans="1:23" ht="13.5">
      <c r="A123" s="16"/>
      <c r="B123" s="17" t="s">
        <v>226</v>
      </c>
      <c r="C123" s="18"/>
      <c r="D123" s="26">
        <f>SUM(D119:D122)</f>
        <v>452078050</v>
      </c>
      <c r="E123" s="27">
        <f>SUM(E119:E122)</f>
        <v>437998631</v>
      </c>
      <c r="F123" s="27">
        <f>SUM(F119:F122)</f>
        <v>235851277</v>
      </c>
      <c r="G123" s="35">
        <f t="shared" si="21"/>
        <v>0.5384749182012855</v>
      </c>
      <c r="H123" s="26">
        <f aca="true" t="shared" si="25" ref="H123:W123">SUM(H119:H122)</f>
        <v>25683726</v>
      </c>
      <c r="I123" s="27">
        <f t="shared" si="25"/>
        <v>26057896</v>
      </c>
      <c r="J123" s="27">
        <f t="shared" si="25"/>
        <v>25800162</v>
      </c>
      <c r="K123" s="26">
        <f t="shared" si="25"/>
        <v>77541784</v>
      </c>
      <c r="L123" s="26">
        <f t="shared" si="25"/>
        <v>20239033</v>
      </c>
      <c r="M123" s="27">
        <f t="shared" si="25"/>
        <v>14499246</v>
      </c>
      <c r="N123" s="27">
        <f t="shared" si="25"/>
        <v>48904989</v>
      </c>
      <c r="O123" s="26">
        <f t="shared" si="25"/>
        <v>83643268</v>
      </c>
      <c r="P123" s="26">
        <f t="shared" si="25"/>
        <v>17052136</v>
      </c>
      <c r="Q123" s="27">
        <f t="shared" si="25"/>
        <v>36158151</v>
      </c>
      <c r="R123" s="27">
        <f t="shared" si="25"/>
        <v>21455938</v>
      </c>
      <c r="S123" s="41">
        <f t="shared" si="25"/>
        <v>74666225</v>
      </c>
      <c r="T123" s="26">
        <f t="shared" si="25"/>
        <v>0</v>
      </c>
      <c r="U123" s="27">
        <f t="shared" si="25"/>
        <v>0</v>
      </c>
      <c r="V123" s="27">
        <f t="shared" si="25"/>
        <v>0</v>
      </c>
      <c r="W123" s="41">
        <f t="shared" si="25"/>
        <v>0</v>
      </c>
    </row>
    <row r="124" spans="1:23" ht="13.5">
      <c r="A124" s="13" t="s">
        <v>26</v>
      </c>
      <c r="B124" s="14" t="s">
        <v>227</v>
      </c>
      <c r="C124" s="15" t="s">
        <v>228</v>
      </c>
      <c r="D124" s="24">
        <v>23555635</v>
      </c>
      <c r="E124" s="25">
        <v>23058686</v>
      </c>
      <c r="F124" s="25">
        <v>8783018</v>
      </c>
      <c r="G124" s="34">
        <f t="shared" si="21"/>
        <v>0.3808984605627571</v>
      </c>
      <c r="H124" s="24">
        <v>650474</v>
      </c>
      <c r="I124" s="25">
        <v>1783231</v>
      </c>
      <c r="J124" s="25">
        <v>40319</v>
      </c>
      <c r="K124" s="24">
        <v>2474024</v>
      </c>
      <c r="L124" s="24">
        <v>373499</v>
      </c>
      <c r="M124" s="25">
        <v>424068</v>
      </c>
      <c r="N124" s="25">
        <v>620916</v>
      </c>
      <c r="O124" s="24">
        <v>1418483</v>
      </c>
      <c r="P124" s="24">
        <v>840790</v>
      </c>
      <c r="Q124" s="25">
        <v>668970</v>
      </c>
      <c r="R124" s="25">
        <v>3380751</v>
      </c>
      <c r="S124" s="40">
        <v>4890511</v>
      </c>
      <c r="T124" s="24">
        <v>0</v>
      </c>
      <c r="U124" s="25">
        <v>0</v>
      </c>
      <c r="V124" s="25">
        <v>0</v>
      </c>
      <c r="W124" s="40">
        <v>0</v>
      </c>
    </row>
    <row r="125" spans="1:23" ht="13.5">
      <c r="A125" s="13" t="s">
        <v>26</v>
      </c>
      <c r="B125" s="14" t="s">
        <v>229</v>
      </c>
      <c r="C125" s="15" t="s">
        <v>230</v>
      </c>
      <c r="D125" s="24">
        <v>89678002</v>
      </c>
      <c r="E125" s="25">
        <v>94581112</v>
      </c>
      <c r="F125" s="25">
        <v>25895332</v>
      </c>
      <c r="G125" s="34">
        <f t="shared" si="21"/>
        <v>0.2737896758921591</v>
      </c>
      <c r="H125" s="24">
        <v>2749771</v>
      </c>
      <c r="I125" s="25">
        <v>0</v>
      </c>
      <c r="J125" s="25">
        <v>0</v>
      </c>
      <c r="K125" s="24">
        <v>2749771</v>
      </c>
      <c r="L125" s="24">
        <v>284220</v>
      </c>
      <c r="M125" s="25">
        <v>5230016</v>
      </c>
      <c r="N125" s="25">
        <v>3350339</v>
      </c>
      <c r="O125" s="24">
        <v>8864575</v>
      </c>
      <c r="P125" s="24">
        <v>609768</v>
      </c>
      <c r="Q125" s="25">
        <v>8951721</v>
      </c>
      <c r="R125" s="25">
        <v>4719497</v>
      </c>
      <c r="S125" s="40">
        <v>14280986</v>
      </c>
      <c r="T125" s="24">
        <v>0</v>
      </c>
      <c r="U125" s="25">
        <v>0</v>
      </c>
      <c r="V125" s="25">
        <v>0</v>
      </c>
      <c r="W125" s="40">
        <v>0</v>
      </c>
    </row>
    <row r="126" spans="1:23" ht="13.5">
      <c r="A126" s="13" t="s">
        <v>26</v>
      </c>
      <c r="B126" s="14" t="s">
        <v>231</v>
      </c>
      <c r="C126" s="15" t="s">
        <v>232</v>
      </c>
      <c r="D126" s="24">
        <v>60770313</v>
      </c>
      <c r="E126" s="25">
        <v>59661614</v>
      </c>
      <c r="F126" s="25">
        <v>29787620</v>
      </c>
      <c r="G126" s="34">
        <f t="shared" si="21"/>
        <v>0.4992761342326408</v>
      </c>
      <c r="H126" s="24">
        <v>3065421</v>
      </c>
      <c r="I126" s="25">
        <v>3620049</v>
      </c>
      <c r="J126" s="25">
        <v>1888354</v>
      </c>
      <c r="K126" s="24">
        <v>8573824</v>
      </c>
      <c r="L126" s="24">
        <v>3918201</v>
      </c>
      <c r="M126" s="25">
        <v>6089200</v>
      </c>
      <c r="N126" s="25">
        <v>1998504</v>
      </c>
      <c r="O126" s="24">
        <v>12005905</v>
      </c>
      <c r="P126" s="24">
        <v>324044</v>
      </c>
      <c r="Q126" s="25">
        <v>7065870</v>
      </c>
      <c r="R126" s="25">
        <v>1817977</v>
      </c>
      <c r="S126" s="40">
        <v>9207891</v>
      </c>
      <c r="T126" s="24">
        <v>0</v>
      </c>
      <c r="U126" s="25">
        <v>0</v>
      </c>
      <c r="V126" s="25">
        <v>0</v>
      </c>
      <c r="W126" s="40">
        <v>0</v>
      </c>
    </row>
    <row r="127" spans="1:23" ht="13.5">
      <c r="A127" s="13" t="s">
        <v>26</v>
      </c>
      <c r="B127" s="14" t="s">
        <v>233</v>
      </c>
      <c r="C127" s="15" t="s">
        <v>234</v>
      </c>
      <c r="D127" s="24">
        <v>57361520</v>
      </c>
      <c r="E127" s="25">
        <v>41704599</v>
      </c>
      <c r="F127" s="25">
        <v>15386762</v>
      </c>
      <c r="G127" s="34">
        <f t="shared" si="21"/>
        <v>0.36894640804482975</v>
      </c>
      <c r="H127" s="24">
        <v>1318801</v>
      </c>
      <c r="I127" s="25">
        <v>3307829</v>
      </c>
      <c r="J127" s="25">
        <v>2465337</v>
      </c>
      <c r="K127" s="24">
        <v>7091967</v>
      </c>
      <c r="L127" s="24">
        <v>-95724</v>
      </c>
      <c r="M127" s="25">
        <v>1074858</v>
      </c>
      <c r="N127" s="25">
        <v>5245356</v>
      </c>
      <c r="O127" s="24">
        <v>6224490</v>
      </c>
      <c r="P127" s="24">
        <v>743629</v>
      </c>
      <c r="Q127" s="25">
        <v>633700</v>
      </c>
      <c r="R127" s="25">
        <v>692976</v>
      </c>
      <c r="S127" s="40">
        <v>2070305</v>
      </c>
      <c r="T127" s="24">
        <v>0</v>
      </c>
      <c r="U127" s="25">
        <v>0</v>
      </c>
      <c r="V127" s="25">
        <v>0</v>
      </c>
      <c r="W127" s="40">
        <v>0</v>
      </c>
    </row>
    <row r="128" spans="1:23" ht="13.5">
      <c r="A128" s="13" t="s">
        <v>41</v>
      </c>
      <c r="B128" s="14" t="s">
        <v>235</v>
      </c>
      <c r="C128" s="15" t="s">
        <v>236</v>
      </c>
      <c r="D128" s="24">
        <v>296462000</v>
      </c>
      <c r="E128" s="25">
        <v>318969499</v>
      </c>
      <c r="F128" s="25">
        <v>134819927</v>
      </c>
      <c r="G128" s="34">
        <f t="shared" si="21"/>
        <v>0.4226734136733243</v>
      </c>
      <c r="H128" s="24">
        <v>6828432</v>
      </c>
      <c r="I128" s="25">
        <v>2590788</v>
      </c>
      <c r="J128" s="25">
        <v>9343015</v>
      </c>
      <c r="K128" s="24">
        <v>18762235</v>
      </c>
      <c r="L128" s="24">
        <v>22095232</v>
      </c>
      <c r="M128" s="25">
        <v>26370294</v>
      </c>
      <c r="N128" s="25">
        <v>23263486</v>
      </c>
      <c r="O128" s="24">
        <v>71729012</v>
      </c>
      <c r="P128" s="24">
        <v>3259086</v>
      </c>
      <c r="Q128" s="25">
        <v>12497235</v>
      </c>
      <c r="R128" s="25">
        <v>28572359</v>
      </c>
      <c r="S128" s="40">
        <v>44328680</v>
      </c>
      <c r="T128" s="24">
        <v>0</v>
      </c>
      <c r="U128" s="25">
        <v>0</v>
      </c>
      <c r="V128" s="25">
        <v>0</v>
      </c>
      <c r="W128" s="40">
        <v>0</v>
      </c>
    </row>
    <row r="129" spans="1:23" ht="13.5">
      <c r="A129" s="16"/>
      <c r="B129" s="17" t="s">
        <v>237</v>
      </c>
      <c r="C129" s="18"/>
      <c r="D129" s="26">
        <f>SUM(D124:D128)</f>
        <v>527827470</v>
      </c>
      <c r="E129" s="27">
        <f>SUM(E124:E128)</f>
        <v>537975510</v>
      </c>
      <c r="F129" s="27">
        <f>SUM(F124:F128)</f>
        <v>214672659</v>
      </c>
      <c r="G129" s="35">
        <f t="shared" si="21"/>
        <v>0.3990379766543648</v>
      </c>
      <c r="H129" s="26">
        <f aca="true" t="shared" si="26" ref="H129:W129">SUM(H124:H128)</f>
        <v>14612899</v>
      </c>
      <c r="I129" s="27">
        <f t="shared" si="26"/>
        <v>11301897</v>
      </c>
      <c r="J129" s="27">
        <f t="shared" si="26"/>
        <v>13737025</v>
      </c>
      <c r="K129" s="26">
        <f t="shared" si="26"/>
        <v>39651821</v>
      </c>
      <c r="L129" s="26">
        <f t="shared" si="26"/>
        <v>26575428</v>
      </c>
      <c r="M129" s="27">
        <f t="shared" si="26"/>
        <v>39188436</v>
      </c>
      <c r="N129" s="27">
        <f t="shared" si="26"/>
        <v>34478601</v>
      </c>
      <c r="O129" s="26">
        <f t="shared" si="26"/>
        <v>100242465</v>
      </c>
      <c r="P129" s="26">
        <f t="shared" si="26"/>
        <v>5777317</v>
      </c>
      <c r="Q129" s="27">
        <f t="shared" si="26"/>
        <v>29817496</v>
      </c>
      <c r="R129" s="27">
        <f t="shared" si="26"/>
        <v>39183560</v>
      </c>
      <c r="S129" s="41">
        <f t="shared" si="26"/>
        <v>74778373</v>
      </c>
      <c r="T129" s="26">
        <f t="shared" si="26"/>
        <v>0</v>
      </c>
      <c r="U129" s="27">
        <f t="shared" si="26"/>
        <v>0</v>
      </c>
      <c r="V129" s="27">
        <f t="shared" si="26"/>
        <v>0</v>
      </c>
      <c r="W129" s="41">
        <f t="shared" si="26"/>
        <v>0</v>
      </c>
    </row>
    <row r="130" spans="1:23" ht="13.5">
      <c r="A130" s="13" t="s">
        <v>26</v>
      </c>
      <c r="B130" s="14" t="s">
        <v>238</v>
      </c>
      <c r="C130" s="15" t="s">
        <v>239</v>
      </c>
      <c r="D130" s="24">
        <v>200618720</v>
      </c>
      <c r="E130" s="25">
        <v>1099750694</v>
      </c>
      <c r="F130" s="25">
        <v>-6770226</v>
      </c>
      <c r="G130" s="34">
        <f t="shared" si="21"/>
        <v>-0.006156146149247167</v>
      </c>
      <c r="H130" s="24">
        <v>3492527</v>
      </c>
      <c r="I130" s="25">
        <v>12342644</v>
      </c>
      <c r="J130" s="25">
        <v>6816861</v>
      </c>
      <c r="K130" s="24">
        <v>22652032</v>
      </c>
      <c r="L130" s="24">
        <v>9196007</v>
      </c>
      <c r="M130" s="25">
        <v>9742008</v>
      </c>
      <c r="N130" s="25">
        <v>-34035979</v>
      </c>
      <c r="O130" s="24">
        <v>-15097964</v>
      </c>
      <c r="P130" s="24">
        <v>8018163</v>
      </c>
      <c r="Q130" s="25">
        <v>-6924366</v>
      </c>
      <c r="R130" s="25">
        <v>-15418091</v>
      </c>
      <c r="S130" s="40">
        <v>-14324294</v>
      </c>
      <c r="T130" s="24">
        <v>0</v>
      </c>
      <c r="U130" s="25">
        <v>0</v>
      </c>
      <c r="V130" s="25">
        <v>0</v>
      </c>
      <c r="W130" s="40">
        <v>0</v>
      </c>
    </row>
    <row r="131" spans="1:23" ht="13.5">
      <c r="A131" s="13" t="s">
        <v>26</v>
      </c>
      <c r="B131" s="14" t="s">
        <v>240</v>
      </c>
      <c r="C131" s="15" t="s">
        <v>241</v>
      </c>
      <c r="D131" s="24">
        <v>30447498</v>
      </c>
      <c r="E131" s="25">
        <v>18011448</v>
      </c>
      <c r="F131" s="25">
        <v>962490799</v>
      </c>
      <c r="G131" s="34">
        <f t="shared" si="21"/>
        <v>53.4377246626701</v>
      </c>
      <c r="H131" s="24">
        <v>264167163</v>
      </c>
      <c r="I131" s="25">
        <v>264530531</v>
      </c>
      <c r="J131" s="25">
        <v>264895083</v>
      </c>
      <c r="K131" s="24">
        <v>793592777</v>
      </c>
      <c r="L131" s="24">
        <v>492303</v>
      </c>
      <c r="M131" s="25">
        <v>1420112</v>
      </c>
      <c r="N131" s="25">
        <v>965612</v>
      </c>
      <c r="O131" s="24">
        <v>2878027</v>
      </c>
      <c r="P131" s="24">
        <v>113380</v>
      </c>
      <c r="Q131" s="25">
        <v>1878451</v>
      </c>
      <c r="R131" s="25">
        <v>164028164</v>
      </c>
      <c r="S131" s="40">
        <v>166019995</v>
      </c>
      <c r="T131" s="24">
        <v>0</v>
      </c>
      <c r="U131" s="25">
        <v>0</v>
      </c>
      <c r="V131" s="25">
        <v>0</v>
      </c>
      <c r="W131" s="40">
        <v>0</v>
      </c>
    </row>
    <row r="132" spans="1:23" ht="13.5">
      <c r="A132" s="13" t="s">
        <v>26</v>
      </c>
      <c r="B132" s="14" t="s">
        <v>242</v>
      </c>
      <c r="C132" s="15" t="s">
        <v>243</v>
      </c>
      <c r="D132" s="24">
        <v>90561000</v>
      </c>
      <c r="E132" s="25">
        <v>90430008</v>
      </c>
      <c r="F132" s="25">
        <v>50730063</v>
      </c>
      <c r="G132" s="34">
        <f t="shared" si="21"/>
        <v>0.5609870453621988</v>
      </c>
      <c r="H132" s="24">
        <v>7520803</v>
      </c>
      <c r="I132" s="25">
        <v>8501335</v>
      </c>
      <c r="J132" s="25">
        <v>4805405</v>
      </c>
      <c r="K132" s="24">
        <v>20827543</v>
      </c>
      <c r="L132" s="24">
        <v>6610303</v>
      </c>
      <c r="M132" s="25">
        <v>3506496</v>
      </c>
      <c r="N132" s="25">
        <v>11903959</v>
      </c>
      <c r="O132" s="24">
        <v>22020758</v>
      </c>
      <c r="P132" s="24">
        <v>2419797</v>
      </c>
      <c r="Q132" s="25">
        <v>855164</v>
      </c>
      <c r="R132" s="25">
        <v>4606801</v>
      </c>
      <c r="S132" s="40">
        <v>7881762</v>
      </c>
      <c r="T132" s="24">
        <v>0</v>
      </c>
      <c r="U132" s="25">
        <v>0</v>
      </c>
      <c r="V132" s="25">
        <v>0</v>
      </c>
      <c r="W132" s="40">
        <v>0</v>
      </c>
    </row>
    <row r="133" spans="1:23" ht="13.5">
      <c r="A133" s="13" t="s">
        <v>41</v>
      </c>
      <c r="B133" s="14" t="s">
        <v>244</v>
      </c>
      <c r="C133" s="15" t="s">
        <v>245</v>
      </c>
      <c r="D133" s="24">
        <v>87456804</v>
      </c>
      <c r="E133" s="25">
        <v>98019804</v>
      </c>
      <c r="F133" s="25">
        <v>13909635</v>
      </c>
      <c r="G133" s="34">
        <f t="shared" si="21"/>
        <v>0.14190637434859593</v>
      </c>
      <c r="H133" s="24">
        <v>0</v>
      </c>
      <c r="I133" s="25">
        <v>0</v>
      </c>
      <c r="J133" s="25">
        <v>0</v>
      </c>
      <c r="K133" s="24">
        <v>0</v>
      </c>
      <c r="L133" s="24">
        <v>3989864</v>
      </c>
      <c r="M133" s="25">
        <v>8148428</v>
      </c>
      <c r="N133" s="25">
        <v>268162</v>
      </c>
      <c r="O133" s="24">
        <v>12406454</v>
      </c>
      <c r="P133" s="24">
        <v>0</v>
      </c>
      <c r="Q133" s="25">
        <v>0</v>
      </c>
      <c r="R133" s="25">
        <v>1503181</v>
      </c>
      <c r="S133" s="40">
        <v>1503181</v>
      </c>
      <c r="T133" s="24">
        <v>0</v>
      </c>
      <c r="U133" s="25">
        <v>0</v>
      </c>
      <c r="V133" s="25">
        <v>0</v>
      </c>
      <c r="W133" s="40">
        <v>0</v>
      </c>
    </row>
    <row r="134" spans="1:23" ht="13.5">
      <c r="A134" s="16"/>
      <c r="B134" s="17" t="s">
        <v>246</v>
      </c>
      <c r="C134" s="18"/>
      <c r="D134" s="26">
        <f>SUM(D130:D133)</f>
        <v>409084022</v>
      </c>
      <c r="E134" s="27">
        <f>SUM(E130:E133)</f>
        <v>1306211954</v>
      </c>
      <c r="F134" s="27">
        <f>SUM(F130:F133)</f>
        <v>1020360271</v>
      </c>
      <c r="G134" s="35">
        <f aca="true" t="shared" si="27" ref="G134:G167">IF($E134=0,0,$F134/$E134)</f>
        <v>0.7811598017269409</v>
      </c>
      <c r="H134" s="26">
        <f aca="true" t="shared" si="28" ref="H134:W134">SUM(H130:H133)</f>
        <v>275180493</v>
      </c>
      <c r="I134" s="27">
        <f t="shared" si="28"/>
        <v>285374510</v>
      </c>
      <c r="J134" s="27">
        <f t="shared" si="28"/>
        <v>276517349</v>
      </c>
      <c r="K134" s="26">
        <f t="shared" si="28"/>
        <v>837072352</v>
      </c>
      <c r="L134" s="26">
        <f t="shared" si="28"/>
        <v>20288477</v>
      </c>
      <c r="M134" s="27">
        <f t="shared" si="28"/>
        <v>22817044</v>
      </c>
      <c r="N134" s="27">
        <f t="shared" si="28"/>
        <v>-20898246</v>
      </c>
      <c r="O134" s="26">
        <f t="shared" si="28"/>
        <v>22207275</v>
      </c>
      <c r="P134" s="26">
        <f t="shared" si="28"/>
        <v>10551340</v>
      </c>
      <c r="Q134" s="27">
        <f t="shared" si="28"/>
        <v>-4190751</v>
      </c>
      <c r="R134" s="27">
        <f t="shared" si="28"/>
        <v>154720055</v>
      </c>
      <c r="S134" s="41">
        <f t="shared" si="28"/>
        <v>161080644</v>
      </c>
      <c r="T134" s="26">
        <f t="shared" si="28"/>
        <v>0</v>
      </c>
      <c r="U134" s="27">
        <f t="shared" si="28"/>
        <v>0</v>
      </c>
      <c r="V134" s="27">
        <f t="shared" si="28"/>
        <v>0</v>
      </c>
      <c r="W134" s="41">
        <f t="shared" si="28"/>
        <v>0</v>
      </c>
    </row>
    <row r="135" spans="1:23" ht="13.5">
      <c r="A135" s="13" t="s">
        <v>26</v>
      </c>
      <c r="B135" s="14" t="s">
        <v>247</v>
      </c>
      <c r="C135" s="15" t="s">
        <v>248</v>
      </c>
      <c r="D135" s="24">
        <v>35344651</v>
      </c>
      <c r="E135" s="25">
        <v>45452529</v>
      </c>
      <c r="F135" s="25">
        <v>603150240</v>
      </c>
      <c r="G135" s="34">
        <f t="shared" si="27"/>
        <v>13.26989395903581</v>
      </c>
      <c r="H135" s="24">
        <v>248915</v>
      </c>
      <c r="I135" s="25">
        <v>5603231</v>
      </c>
      <c r="J135" s="25">
        <v>304815274</v>
      </c>
      <c r="K135" s="24">
        <v>310667420</v>
      </c>
      <c r="L135" s="24">
        <v>2035303</v>
      </c>
      <c r="M135" s="25">
        <v>282228086</v>
      </c>
      <c r="N135" s="25">
        <v>1942868</v>
      </c>
      <c r="O135" s="24">
        <v>286206257</v>
      </c>
      <c r="P135" s="24">
        <v>1038336</v>
      </c>
      <c r="Q135" s="25">
        <v>268902</v>
      </c>
      <c r="R135" s="25">
        <v>4969325</v>
      </c>
      <c r="S135" s="40">
        <v>6276563</v>
      </c>
      <c r="T135" s="24">
        <v>0</v>
      </c>
      <c r="U135" s="25">
        <v>0</v>
      </c>
      <c r="V135" s="25">
        <v>0</v>
      </c>
      <c r="W135" s="40">
        <v>0</v>
      </c>
    </row>
    <row r="136" spans="1:23" ht="13.5">
      <c r="A136" s="13" t="s">
        <v>26</v>
      </c>
      <c r="B136" s="14" t="s">
        <v>249</v>
      </c>
      <c r="C136" s="15" t="s">
        <v>250</v>
      </c>
      <c r="D136" s="24">
        <v>0</v>
      </c>
      <c r="E136" s="25">
        <v>0</v>
      </c>
      <c r="F136" s="25">
        <v>0</v>
      </c>
      <c r="G136" s="34">
        <f t="shared" si="27"/>
        <v>0</v>
      </c>
      <c r="H136" s="24">
        <v>0</v>
      </c>
      <c r="I136" s="25">
        <v>0</v>
      </c>
      <c r="J136" s="25">
        <v>0</v>
      </c>
      <c r="K136" s="24">
        <v>0</v>
      </c>
      <c r="L136" s="24">
        <v>0</v>
      </c>
      <c r="M136" s="25">
        <v>0</v>
      </c>
      <c r="N136" s="25">
        <v>0</v>
      </c>
      <c r="O136" s="24">
        <v>0</v>
      </c>
      <c r="P136" s="24">
        <v>0</v>
      </c>
      <c r="Q136" s="25">
        <v>0</v>
      </c>
      <c r="R136" s="25">
        <v>0</v>
      </c>
      <c r="S136" s="40">
        <v>0</v>
      </c>
      <c r="T136" s="24">
        <v>0</v>
      </c>
      <c r="U136" s="25">
        <v>0</v>
      </c>
      <c r="V136" s="25">
        <v>0</v>
      </c>
      <c r="W136" s="40">
        <v>0</v>
      </c>
    </row>
    <row r="137" spans="1:23" ht="13.5">
      <c r="A137" s="13" t="s">
        <v>26</v>
      </c>
      <c r="B137" s="14" t="s">
        <v>251</v>
      </c>
      <c r="C137" s="15" t="s">
        <v>252</v>
      </c>
      <c r="D137" s="24">
        <v>35278520</v>
      </c>
      <c r="E137" s="25">
        <v>41665793</v>
      </c>
      <c r="F137" s="25">
        <v>16094362</v>
      </c>
      <c r="G137" s="34">
        <f t="shared" si="27"/>
        <v>0.3862727873678055</v>
      </c>
      <c r="H137" s="24">
        <v>13681</v>
      </c>
      <c r="I137" s="25">
        <v>1216537</v>
      </c>
      <c r="J137" s="25">
        <v>1046642</v>
      </c>
      <c r="K137" s="24">
        <v>2276860</v>
      </c>
      <c r="L137" s="24">
        <v>882400</v>
      </c>
      <c r="M137" s="25">
        <v>4023350</v>
      </c>
      <c r="N137" s="25">
        <v>3343991</v>
      </c>
      <c r="O137" s="24">
        <v>8249741</v>
      </c>
      <c r="P137" s="24">
        <v>0</v>
      </c>
      <c r="Q137" s="25">
        <v>2647391</v>
      </c>
      <c r="R137" s="25">
        <v>2920370</v>
      </c>
      <c r="S137" s="40">
        <v>5567761</v>
      </c>
      <c r="T137" s="24">
        <v>0</v>
      </c>
      <c r="U137" s="25">
        <v>0</v>
      </c>
      <c r="V137" s="25">
        <v>0</v>
      </c>
      <c r="W137" s="40">
        <v>0</v>
      </c>
    </row>
    <row r="138" spans="1:23" ht="13.5">
      <c r="A138" s="13" t="s">
        <v>26</v>
      </c>
      <c r="B138" s="14" t="s">
        <v>253</v>
      </c>
      <c r="C138" s="15" t="s">
        <v>254</v>
      </c>
      <c r="D138" s="24">
        <v>52065999</v>
      </c>
      <c r="E138" s="25">
        <v>46266350</v>
      </c>
      <c r="F138" s="25">
        <v>22522259</v>
      </c>
      <c r="G138" s="34">
        <f t="shared" si="27"/>
        <v>0.486795673313326</v>
      </c>
      <c r="H138" s="24">
        <v>2676338</v>
      </c>
      <c r="I138" s="25">
        <v>4324328</v>
      </c>
      <c r="J138" s="25">
        <v>2316924</v>
      </c>
      <c r="K138" s="24">
        <v>9317590</v>
      </c>
      <c r="L138" s="24">
        <v>619809</v>
      </c>
      <c r="M138" s="25">
        <v>4043649</v>
      </c>
      <c r="N138" s="25">
        <v>2779504</v>
      </c>
      <c r="O138" s="24">
        <v>7442962</v>
      </c>
      <c r="P138" s="24">
        <v>291081</v>
      </c>
      <c r="Q138" s="25">
        <v>2033059</v>
      </c>
      <c r="R138" s="25">
        <v>3437567</v>
      </c>
      <c r="S138" s="40">
        <v>5761707</v>
      </c>
      <c r="T138" s="24">
        <v>0</v>
      </c>
      <c r="U138" s="25">
        <v>0</v>
      </c>
      <c r="V138" s="25">
        <v>0</v>
      </c>
      <c r="W138" s="40">
        <v>0</v>
      </c>
    </row>
    <row r="139" spans="1:23" ht="13.5">
      <c r="A139" s="13" t="s">
        <v>26</v>
      </c>
      <c r="B139" s="14" t="s">
        <v>255</v>
      </c>
      <c r="C139" s="15" t="s">
        <v>256</v>
      </c>
      <c r="D139" s="24">
        <v>40112116</v>
      </c>
      <c r="E139" s="25">
        <v>37906609</v>
      </c>
      <c r="F139" s="25">
        <v>22193186</v>
      </c>
      <c r="G139" s="34">
        <f t="shared" si="27"/>
        <v>0.585470095729217</v>
      </c>
      <c r="H139" s="24">
        <v>9868243</v>
      </c>
      <c r="I139" s="25">
        <v>1647587</v>
      </c>
      <c r="J139" s="25">
        <v>612050</v>
      </c>
      <c r="K139" s="24">
        <v>12127880</v>
      </c>
      <c r="L139" s="24">
        <v>0</v>
      </c>
      <c r="M139" s="25">
        <v>1606499</v>
      </c>
      <c r="N139" s="25">
        <v>5083541</v>
      </c>
      <c r="O139" s="24">
        <v>6690040</v>
      </c>
      <c r="P139" s="24">
        <v>66246</v>
      </c>
      <c r="Q139" s="25">
        <v>0</v>
      </c>
      <c r="R139" s="25">
        <v>3309020</v>
      </c>
      <c r="S139" s="40">
        <v>3375266</v>
      </c>
      <c r="T139" s="24">
        <v>0</v>
      </c>
      <c r="U139" s="25">
        <v>0</v>
      </c>
      <c r="V139" s="25">
        <v>0</v>
      </c>
      <c r="W139" s="40">
        <v>0</v>
      </c>
    </row>
    <row r="140" spans="1:23" ht="13.5">
      <c r="A140" s="13" t="s">
        <v>41</v>
      </c>
      <c r="B140" s="14" t="s">
        <v>257</v>
      </c>
      <c r="C140" s="15" t="s">
        <v>258</v>
      </c>
      <c r="D140" s="24">
        <v>438315240</v>
      </c>
      <c r="E140" s="25">
        <v>493907000</v>
      </c>
      <c r="F140" s="25">
        <v>331528420</v>
      </c>
      <c r="G140" s="34">
        <f t="shared" si="27"/>
        <v>0.6712365283342816</v>
      </c>
      <c r="H140" s="24">
        <v>53368552</v>
      </c>
      <c r="I140" s="25">
        <v>37995023</v>
      </c>
      <c r="J140" s="25">
        <v>53686952</v>
      </c>
      <c r="K140" s="24">
        <v>145050527</v>
      </c>
      <c r="L140" s="24">
        <v>24109138</v>
      </c>
      <c r="M140" s="25">
        <v>43003023</v>
      </c>
      <c r="N140" s="25">
        <v>44104066</v>
      </c>
      <c r="O140" s="24">
        <v>111216227</v>
      </c>
      <c r="P140" s="24">
        <v>10459972</v>
      </c>
      <c r="Q140" s="25">
        <v>42908792</v>
      </c>
      <c r="R140" s="25">
        <v>21892902</v>
      </c>
      <c r="S140" s="40">
        <v>75261666</v>
      </c>
      <c r="T140" s="24">
        <v>0</v>
      </c>
      <c r="U140" s="25">
        <v>0</v>
      </c>
      <c r="V140" s="25">
        <v>0</v>
      </c>
      <c r="W140" s="40">
        <v>0</v>
      </c>
    </row>
    <row r="141" spans="1:23" ht="13.5">
      <c r="A141" s="16"/>
      <c r="B141" s="17" t="s">
        <v>259</v>
      </c>
      <c r="C141" s="18"/>
      <c r="D141" s="26">
        <f>SUM(D135:D140)</f>
        <v>601116526</v>
      </c>
      <c r="E141" s="27">
        <f>SUM(E135:E140)</f>
        <v>665198281</v>
      </c>
      <c r="F141" s="27">
        <f>SUM(F135:F140)</f>
        <v>995488467</v>
      </c>
      <c r="G141" s="35">
        <f t="shared" si="27"/>
        <v>1.4965289229302743</v>
      </c>
      <c r="H141" s="26">
        <f aca="true" t="shared" si="29" ref="H141:W141">SUM(H135:H140)</f>
        <v>66175729</v>
      </c>
      <c r="I141" s="27">
        <f t="shared" si="29"/>
        <v>50786706</v>
      </c>
      <c r="J141" s="27">
        <f t="shared" si="29"/>
        <v>362477842</v>
      </c>
      <c r="K141" s="26">
        <f t="shared" si="29"/>
        <v>479440277</v>
      </c>
      <c r="L141" s="26">
        <f t="shared" si="29"/>
        <v>27646650</v>
      </c>
      <c r="M141" s="27">
        <f t="shared" si="29"/>
        <v>334904607</v>
      </c>
      <c r="N141" s="27">
        <f t="shared" si="29"/>
        <v>57253970</v>
      </c>
      <c r="O141" s="26">
        <f t="shared" si="29"/>
        <v>419805227</v>
      </c>
      <c r="P141" s="26">
        <f t="shared" si="29"/>
        <v>11855635</v>
      </c>
      <c r="Q141" s="27">
        <f t="shared" si="29"/>
        <v>47858144</v>
      </c>
      <c r="R141" s="27">
        <f t="shared" si="29"/>
        <v>36529184</v>
      </c>
      <c r="S141" s="41">
        <f t="shared" si="29"/>
        <v>96242963</v>
      </c>
      <c r="T141" s="26">
        <f t="shared" si="29"/>
        <v>0</v>
      </c>
      <c r="U141" s="27">
        <f t="shared" si="29"/>
        <v>0</v>
      </c>
      <c r="V141" s="27">
        <f t="shared" si="29"/>
        <v>0</v>
      </c>
      <c r="W141" s="41">
        <f t="shared" si="29"/>
        <v>0</v>
      </c>
    </row>
    <row r="142" spans="1:23" ht="13.5">
      <c r="A142" s="13" t="s">
        <v>26</v>
      </c>
      <c r="B142" s="14" t="s">
        <v>260</v>
      </c>
      <c r="C142" s="15" t="s">
        <v>261</v>
      </c>
      <c r="D142" s="24">
        <v>67378000</v>
      </c>
      <c r="E142" s="25">
        <v>45372746</v>
      </c>
      <c r="F142" s="25">
        <v>16417123</v>
      </c>
      <c r="G142" s="34">
        <f t="shared" si="27"/>
        <v>0.3618278470516199</v>
      </c>
      <c r="H142" s="24">
        <v>950628</v>
      </c>
      <c r="I142" s="25">
        <v>1849201</v>
      </c>
      <c r="J142" s="25">
        <v>-143279</v>
      </c>
      <c r="K142" s="24">
        <v>2656550</v>
      </c>
      <c r="L142" s="24">
        <v>1047617</v>
      </c>
      <c r="M142" s="25">
        <v>3235381</v>
      </c>
      <c r="N142" s="25">
        <v>242057</v>
      </c>
      <c r="O142" s="24">
        <v>4525055</v>
      </c>
      <c r="P142" s="24">
        <v>3304347</v>
      </c>
      <c r="Q142" s="25">
        <v>4561219</v>
      </c>
      <c r="R142" s="25">
        <v>1369952</v>
      </c>
      <c r="S142" s="40">
        <v>9235518</v>
      </c>
      <c r="T142" s="24">
        <v>0</v>
      </c>
      <c r="U142" s="25">
        <v>0</v>
      </c>
      <c r="V142" s="25">
        <v>0</v>
      </c>
      <c r="W142" s="40">
        <v>0</v>
      </c>
    </row>
    <row r="143" spans="1:23" ht="13.5">
      <c r="A143" s="13" t="s">
        <v>26</v>
      </c>
      <c r="B143" s="14" t="s">
        <v>262</v>
      </c>
      <c r="C143" s="15" t="s">
        <v>263</v>
      </c>
      <c r="D143" s="24">
        <v>48899777</v>
      </c>
      <c r="E143" s="25">
        <v>41464276</v>
      </c>
      <c r="F143" s="25">
        <v>22776074</v>
      </c>
      <c r="G143" s="34">
        <f t="shared" si="27"/>
        <v>0.5492939030214828</v>
      </c>
      <c r="H143" s="24">
        <v>2962337</v>
      </c>
      <c r="I143" s="25">
        <v>1463416</v>
      </c>
      <c r="J143" s="25">
        <v>2319161</v>
      </c>
      <c r="K143" s="24">
        <v>6744914</v>
      </c>
      <c r="L143" s="24">
        <v>-1002064</v>
      </c>
      <c r="M143" s="25">
        <v>3005143</v>
      </c>
      <c r="N143" s="25">
        <v>4004292</v>
      </c>
      <c r="O143" s="24">
        <v>6007371</v>
      </c>
      <c r="P143" s="24">
        <v>3827668</v>
      </c>
      <c r="Q143" s="25">
        <v>3184285</v>
      </c>
      <c r="R143" s="25">
        <v>3011836</v>
      </c>
      <c r="S143" s="40">
        <v>10023789</v>
      </c>
      <c r="T143" s="24">
        <v>0</v>
      </c>
      <c r="U143" s="25">
        <v>0</v>
      </c>
      <c r="V143" s="25">
        <v>0</v>
      </c>
      <c r="W143" s="40">
        <v>0</v>
      </c>
    </row>
    <row r="144" spans="1:23" ht="13.5">
      <c r="A144" s="13" t="s">
        <v>26</v>
      </c>
      <c r="B144" s="14" t="s">
        <v>264</v>
      </c>
      <c r="C144" s="15" t="s">
        <v>265</v>
      </c>
      <c r="D144" s="24">
        <v>200728359</v>
      </c>
      <c r="E144" s="25">
        <v>478050303</v>
      </c>
      <c r="F144" s="25">
        <v>582955001</v>
      </c>
      <c r="G144" s="34">
        <f t="shared" si="27"/>
        <v>1.219442802026631</v>
      </c>
      <c r="H144" s="24">
        <v>2021794</v>
      </c>
      <c r="I144" s="25">
        <v>3208416</v>
      </c>
      <c r="J144" s="25">
        <v>574259949</v>
      </c>
      <c r="K144" s="24">
        <v>579490159</v>
      </c>
      <c r="L144" s="24">
        <v>1310004</v>
      </c>
      <c r="M144" s="25">
        <v>0</v>
      </c>
      <c r="N144" s="25">
        <v>0</v>
      </c>
      <c r="O144" s="24">
        <v>1310004</v>
      </c>
      <c r="P144" s="24">
        <v>0</v>
      </c>
      <c r="Q144" s="25">
        <v>2154838</v>
      </c>
      <c r="R144" s="25">
        <v>0</v>
      </c>
      <c r="S144" s="40">
        <v>2154838</v>
      </c>
      <c r="T144" s="24">
        <v>0</v>
      </c>
      <c r="U144" s="25">
        <v>0</v>
      </c>
      <c r="V144" s="25">
        <v>0</v>
      </c>
      <c r="W144" s="40">
        <v>0</v>
      </c>
    </row>
    <row r="145" spans="1:23" ht="13.5">
      <c r="A145" s="13" t="s">
        <v>26</v>
      </c>
      <c r="B145" s="14" t="s">
        <v>266</v>
      </c>
      <c r="C145" s="15" t="s">
        <v>267</v>
      </c>
      <c r="D145" s="24">
        <v>348896580</v>
      </c>
      <c r="E145" s="25">
        <v>25587000</v>
      </c>
      <c r="F145" s="25">
        <v>7549881</v>
      </c>
      <c r="G145" s="34">
        <f t="shared" si="27"/>
        <v>0.295067065306601</v>
      </c>
      <c r="H145" s="24">
        <v>80000</v>
      </c>
      <c r="I145" s="25">
        <v>447776</v>
      </c>
      <c r="J145" s="25">
        <v>1351253</v>
      </c>
      <c r="K145" s="24">
        <v>1879029</v>
      </c>
      <c r="L145" s="24">
        <v>2869227</v>
      </c>
      <c r="M145" s="25">
        <v>1344346</v>
      </c>
      <c r="N145" s="25">
        <v>0</v>
      </c>
      <c r="O145" s="24">
        <v>4213573</v>
      </c>
      <c r="P145" s="24">
        <v>0</v>
      </c>
      <c r="Q145" s="25">
        <v>2327229</v>
      </c>
      <c r="R145" s="25">
        <v>-869950</v>
      </c>
      <c r="S145" s="40">
        <v>1457279</v>
      </c>
      <c r="T145" s="24">
        <v>0</v>
      </c>
      <c r="U145" s="25">
        <v>0</v>
      </c>
      <c r="V145" s="25">
        <v>0</v>
      </c>
      <c r="W145" s="40">
        <v>0</v>
      </c>
    </row>
    <row r="146" spans="1:23" ht="13.5">
      <c r="A146" s="13" t="s">
        <v>41</v>
      </c>
      <c r="B146" s="14" t="s">
        <v>268</v>
      </c>
      <c r="C146" s="15" t="s">
        <v>269</v>
      </c>
      <c r="D146" s="24">
        <v>2109666000</v>
      </c>
      <c r="E146" s="25">
        <v>301293704</v>
      </c>
      <c r="F146" s="25">
        <v>162100694</v>
      </c>
      <c r="G146" s="34">
        <f t="shared" si="27"/>
        <v>0.5380155371583868</v>
      </c>
      <c r="H146" s="24">
        <v>16028573</v>
      </c>
      <c r="I146" s="25">
        <v>10342236</v>
      </c>
      <c r="J146" s="25">
        <v>22987230</v>
      </c>
      <c r="K146" s="24">
        <v>49358039</v>
      </c>
      <c r="L146" s="24">
        <v>20362842</v>
      </c>
      <c r="M146" s="25">
        <v>2186678</v>
      </c>
      <c r="N146" s="25">
        <v>39760652</v>
      </c>
      <c r="O146" s="24">
        <v>62310172</v>
      </c>
      <c r="P146" s="24">
        <v>329768</v>
      </c>
      <c r="Q146" s="25">
        <v>27597599</v>
      </c>
      <c r="R146" s="25">
        <v>22505116</v>
      </c>
      <c r="S146" s="40">
        <v>50432483</v>
      </c>
      <c r="T146" s="24">
        <v>0</v>
      </c>
      <c r="U146" s="25">
        <v>0</v>
      </c>
      <c r="V146" s="25">
        <v>0</v>
      </c>
      <c r="W146" s="40">
        <v>0</v>
      </c>
    </row>
    <row r="147" spans="1:23" ht="13.5">
      <c r="A147" s="19"/>
      <c r="B147" s="20" t="s">
        <v>270</v>
      </c>
      <c r="C147" s="21"/>
      <c r="D147" s="30">
        <f>SUM(D142:D146)</f>
        <v>2775568716</v>
      </c>
      <c r="E147" s="31">
        <f>SUM(E142:E146)</f>
        <v>891768029</v>
      </c>
      <c r="F147" s="31">
        <f>SUM(F142:F146)</f>
        <v>791798773</v>
      </c>
      <c r="G147" s="37">
        <f t="shared" si="27"/>
        <v>0.8878976900393005</v>
      </c>
      <c r="H147" s="30">
        <f aca="true" t="shared" si="30" ref="H147:W147">SUM(H142:H146)</f>
        <v>22043332</v>
      </c>
      <c r="I147" s="31">
        <f t="shared" si="30"/>
        <v>17311045</v>
      </c>
      <c r="J147" s="31">
        <f t="shared" si="30"/>
        <v>600774314</v>
      </c>
      <c r="K147" s="30">
        <f t="shared" si="30"/>
        <v>640128691</v>
      </c>
      <c r="L147" s="30">
        <f t="shared" si="30"/>
        <v>24587626</v>
      </c>
      <c r="M147" s="31">
        <f t="shared" si="30"/>
        <v>9771548</v>
      </c>
      <c r="N147" s="31">
        <f t="shared" si="30"/>
        <v>44007001</v>
      </c>
      <c r="O147" s="30">
        <f t="shared" si="30"/>
        <v>78366175</v>
      </c>
      <c r="P147" s="30">
        <f t="shared" si="30"/>
        <v>7461783</v>
      </c>
      <c r="Q147" s="31">
        <f t="shared" si="30"/>
        <v>39825170</v>
      </c>
      <c r="R147" s="31">
        <f t="shared" si="30"/>
        <v>26016954</v>
      </c>
      <c r="S147" s="43">
        <f t="shared" si="30"/>
        <v>73303907</v>
      </c>
      <c r="T147" s="26">
        <f t="shared" si="30"/>
        <v>0</v>
      </c>
      <c r="U147" s="27">
        <f t="shared" si="30"/>
        <v>0</v>
      </c>
      <c r="V147" s="27">
        <f t="shared" si="30"/>
        <v>0</v>
      </c>
      <c r="W147" s="41">
        <f t="shared" si="30"/>
        <v>0</v>
      </c>
    </row>
    <row r="148" spans="1:23" ht="13.5">
      <c r="A148" s="13" t="s">
        <v>26</v>
      </c>
      <c r="B148" s="14" t="s">
        <v>271</v>
      </c>
      <c r="C148" s="15" t="s">
        <v>272</v>
      </c>
      <c r="D148" s="24">
        <v>30330297</v>
      </c>
      <c r="E148" s="25">
        <v>36323323</v>
      </c>
      <c r="F148" s="25">
        <v>26305573</v>
      </c>
      <c r="G148" s="34">
        <f t="shared" si="27"/>
        <v>0.7242061250838752</v>
      </c>
      <c r="H148" s="24">
        <v>920424</v>
      </c>
      <c r="I148" s="25">
        <v>5584743</v>
      </c>
      <c r="J148" s="25">
        <v>4438279</v>
      </c>
      <c r="K148" s="24">
        <v>10943446</v>
      </c>
      <c r="L148" s="24">
        <v>2797414</v>
      </c>
      <c r="M148" s="25">
        <v>1889398</v>
      </c>
      <c r="N148" s="25">
        <v>2047051</v>
      </c>
      <c r="O148" s="24">
        <v>6733863</v>
      </c>
      <c r="P148" s="24">
        <v>761897</v>
      </c>
      <c r="Q148" s="25">
        <v>4190331</v>
      </c>
      <c r="R148" s="25">
        <v>3676036</v>
      </c>
      <c r="S148" s="40">
        <v>8628264</v>
      </c>
      <c r="T148" s="24">
        <v>0</v>
      </c>
      <c r="U148" s="25">
        <v>0</v>
      </c>
      <c r="V148" s="25">
        <v>0</v>
      </c>
      <c r="W148" s="40">
        <v>0</v>
      </c>
    </row>
    <row r="149" spans="1:23" ht="13.5">
      <c r="A149" s="13" t="s">
        <v>26</v>
      </c>
      <c r="B149" s="14" t="s">
        <v>273</v>
      </c>
      <c r="C149" s="15" t="s">
        <v>274</v>
      </c>
      <c r="D149" s="24">
        <v>597533000</v>
      </c>
      <c r="E149" s="25">
        <v>622906000</v>
      </c>
      <c r="F149" s="25">
        <v>265268709</v>
      </c>
      <c r="G149" s="34">
        <f t="shared" si="27"/>
        <v>0.42585672477067166</v>
      </c>
      <c r="H149" s="24">
        <v>0</v>
      </c>
      <c r="I149" s="25">
        <v>0</v>
      </c>
      <c r="J149" s="25">
        <v>57574296</v>
      </c>
      <c r="K149" s="24">
        <v>57574296</v>
      </c>
      <c r="L149" s="24">
        <v>-12034629</v>
      </c>
      <c r="M149" s="25">
        <v>29301652</v>
      </c>
      <c r="N149" s="25">
        <v>13262310</v>
      </c>
      <c r="O149" s="24">
        <v>30529333</v>
      </c>
      <c r="P149" s="24">
        <v>39470486</v>
      </c>
      <c r="Q149" s="25">
        <v>106106903</v>
      </c>
      <c r="R149" s="25">
        <v>31587691</v>
      </c>
      <c r="S149" s="40">
        <v>177165080</v>
      </c>
      <c r="T149" s="24">
        <v>0</v>
      </c>
      <c r="U149" s="25">
        <v>0</v>
      </c>
      <c r="V149" s="25">
        <v>0</v>
      </c>
      <c r="W149" s="40">
        <v>0</v>
      </c>
    </row>
    <row r="150" spans="1:23" ht="13.5">
      <c r="A150" s="13" t="s">
        <v>26</v>
      </c>
      <c r="B150" s="14" t="s">
        <v>275</v>
      </c>
      <c r="C150" s="15" t="s">
        <v>276</v>
      </c>
      <c r="D150" s="24">
        <v>59634730</v>
      </c>
      <c r="E150" s="25">
        <v>218209307</v>
      </c>
      <c r="F150" s="25">
        <v>24878550</v>
      </c>
      <c r="G150" s="34">
        <f t="shared" si="27"/>
        <v>0.11401232303991507</v>
      </c>
      <c r="H150" s="24">
        <v>1507366</v>
      </c>
      <c r="I150" s="25">
        <v>133684</v>
      </c>
      <c r="J150" s="25">
        <v>1412224</v>
      </c>
      <c r="K150" s="24">
        <v>3053274</v>
      </c>
      <c r="L150" s="24">
        <v>3018321</v>
      </c>
      <c r="M150" s="25">
        <v>3657424</v>
      </c>
      <c r="N150" s="25">
        <v>3530157</v>
      </c>
      <c r="O150" s="24">
        <v>10205902</v>
      </c>
      <c r="P150" s="24">
        <v>150842</v>
      </c>
      <c r="Q150" s="25">
        <v>472965</v>
      </c>
      <c r="R150" s="25">
        <v>10995567</v>
      </c>
      <c r="S150" s="40">
        <v>11619374</v>
      </c>
      <c r="T150" s="24">
        <v>0</v>
      </c>
      <c r="U150" s="25">
        <v>0</v>
      </c>
      <c r="V150" s="25">
        <v>0</v>
      </c>
      <c r="W150" s="40">
        <v>0</v>
      </c>
    </row>
    <row r="151" spans="1:23" ht="13.5">
      <c r="A151" s="13" t="s">
        <v>26</v>
      </c>
      <c r="B151" s="14" t="s">
        <v>277</v>
      </c>
      <c r="C151" s="15" t="s">
        <v>278</v>
      </c>
      <c r="D151" s="24">
        <v>36288589</v>
      </c>
      <c r="E151" s="25">
        <v>35129614</v>
      </c>
      <c r="F151" s="25">
        <v>481568960</v>
      </c>
      <c r="G151" s="34">
        <f t="shared" si="27"/>
        <v>13.708347606665988</v>
      </c>
      <c r="H151" s="24">
        <v>9640080</v>
      </c>
      <c r="I151" s="25">
        <v>4380272</v>
      </c>
      <c r="J151" s="25">
        <v>450480551</v>
      </c>
      <c r="K151" s="24">
        <v>464500903</v>
      </c>
      <c r="L151" s="24">
        <v>728731</v>
      </c>
      <c r="M151" s="25">
        <v>949712</v>
      </c>
      <c r="N151" s="25">
        <v>9767575</v>
      </c>
      <c r="O151" s="24">
        <v>11446018</v>
      </c>
      <c r="P151" s="24">
        <v>1009509</v>
      </c>
      <c r="Q151" s="25">
        <v>-179353</v>
      </c>
      <c r="R151" s="25">
        <v>4791883</v>
      </c>
      <c r="S151" s="40">
        <v>5622039</v>
      </c>
      <c r="T151" s="24">
        <v>0</v>
      </c>
      <c r="U151" s="25">
        <v>0</v>
      </c>
      <c r="V151" s="25">
        <v>0</v>
      </c>
      <c r="W151" s="40">
        <v>0</v>
      </c>
    </row>
    <row r="152" spans="1:23" ht="13.5">
      <c r="A152" s="13" t="s">
        <v>26</v>
      </c>
      <c r="B152" s="14" t="s">
        <v>279</v>
      </c>
      <c r="C152" s="15" t="s">
        <v>280</v>
      </c>
      <c r="D152" s="24">
        <v>51135000</v>
      </c>
      <c r="E152" s="25">
        <v>47735000</v>
      </c>
      <c r="F152" s="25">
        <v>-1577945</v>
      </c>
      <c r="G152" s="34">
        <f t="shared" si="27"/>
        <v>-0.03305635278097832</v>
      </c>
      <c r="H152" s="24">
        <v>18000</v>
      </c>
      <c r="I152" s="25">
        <v>28400</v>
      </c>
      <c r="J152" s="25">
        <v>0</v>
      </c>
      <c r="K152" s="24">
        <v>46400</v>
      </c>
      <c r="L152" s="24">
        <v>27667</v>
      </c>
      <c r="M152" s="25">
        <v>-5074000</v>
      </c>
      <c r="N152" s="25">
        <v>866375</v>
      </c>
      <c r="O152" s="24">
        <v>-4179958</v>
      </c>
      <c r="P152" s="24">
        <v>692752</v>
      </c>
      <c r="Q152" s="25">
        <v>148855</v>
      </c>
      <c r="R152" s="25">
        <v>1714006</v>
      </c>
      <c r="S152" s="40">
        <v>2555613</v>
      </c>
      <c r="T152" s="24">
        <v>0</v>
      </c>
      <c r="U152" s="25">
        <v>0</v>
      </c>
      <c r="V152" s="25">
        <v>0</v>
      </c>
      <c r="W152" s="40">
        <v>0</v>
      </c>
    </row>
    <row r="153" spans="1:23" ht="13.5">
      <c r="A153" s="13" t="s">
        <v>41</v>
      </c>
      <c r="B153" s="14" t="s">
        <v>281</v>
      </c>
      <c r="C153" s="15" t="s">
        <v>282</v>
      </c>
      <c r="D153" s="24">
        <v>370534755</v>
      </c>
      <c r="E153" s="25">
        <v>492890502</v>
      </c>
      <c r="F153" s="25">
        <v>129477151</v>
      </c>
      <c r="G153" s="34">
        <f t="shared" si="27"/>
        <v>0.2626894827038075</v>
      </c>
      <c r="H153" s="24">
        <v>3628783</v>
      </c>
      <c r="I153" s="25">
        <v>15722551</v>
      </c>
      <c r="J153" s="25">
        <v>15770902</v>
      </c>
      <c r="K153" s="24">
        <v>35122236</v>
      </c>
      <c r="L153" s="24">
        <v>16445877</v>
      </c>
      <c r="M153" s="25">
        <v>12933115</v>
      </c>
      <c r="N153" s="25">
        <v>23952605</v>
      </c>
      <c r="O153" s="24">
        <v>53331597</v>
      </c>
      <c r="P153" s="24">
        <v>3796071</v>
      </c>
      <c r="Q153" s="25">
        <v>17014028</v>
      </c>
      <c r="R153" s="25">
        <v>20213219</v>
      </c>
      <c r="S153" s="40">
        <v>41023318</v>
      </c>
      <c r="T153" s="24">
        <v>0</v>
      </c>
      <c r="U153" s="25">
        <v>0</v>
      </c>
      <c r="V153" s="25">
        <v>0</v>
      </c>
      <c r="W153" s="40">
        <v>0</v>
      </c>
    </row>
    <row r="154" spans="1:23" ht="13.5">
      <c r="A154" s="16"/>
      <c r="B154" s="17" t="s">
        <v>283</v>
      </c>
      <c r="C154" s="18"/>
      <c r="D154" s="26">
        <f>SUM(D148:D153)</f>
        <v>1145456371</v>
      </c>
      <c r="E154" s="27">
        <f>SUM(E148:E153)</f>
        <v>1453193746</v>
      </c>
      <c r="F154" s="27">
        <f>SUM(F148:F153)</f>
        <v>925920998</v>
      </c>
      <c r="G154" s="35">
        <f t="shared" si="27"/>
        <v>0.637162801277291</v>
      </c>
      <c r="H154" s="26">
        <f aca="true" t="shared" si="31" ref="H154:W154">SUM(H148:H153)</f>
        <v>15714653</v>
      </c>
      <c r="I154" s="27">
        <f t="shared" si="31"/>
        <v>25849650</v>
      </c>
      <c r="J154" s="27">
        <f t="shared" si="31"/>
        <v>529676252</v>
      </c>
      <c r="K154" s="26">
        <f t="shared" si="31"/>
        <v>571240555</v>
      </c>
      <c r="L154" s="26">
        <f t="shared" si="31"/>
        <v>10983381</v>
      </c>
      <c r="M154" s="27">
        <f t="shared" si="31"/>
        <v>43657301</v>
      </c>
      <c r="N154" s="27">
        <f t="shared" si="31"/>
        <v>53426073</v>
      </c>
      <c r="O154" s="26">
        <f t="shared" si="31"/>
        <v>108066755</v>
      </c>
      <c r="P154" s="26">
        <f t="shared" si="31"/>
        <v>45881557</v>
      </c>
      <c r="Q154" s="27">
        <f t="shared" si="31"/>
        <v>127753729</v>
      </c>
      <c r="R154" s="27">
        <f t="shared" si="31"/>
        <v>72978402</v>
      </c>
      <c r="S154" s="41">
        <f t="shared" si="31"/>
        <v>246613688</v>
      </c>
      <c r="T154" s="26">
        <f t="shared" si="31"/>
        <v>0</v>
      </c>
      <c r="U154" s="27">
        <f t="shared" si="31"/>
        <v>0</v>
      </c>
      <c r="V154" s="27">
        <f t="shared" si="31"/>
        <v>0</v>
      </c>
      <c r="W154" s="41">
        <f t="shared" si="31"/>
        <v>0</v>
      </c>
    </row>
    <row r="155" spans="1:23" ht="13.5">
      <c r="A155" s="13" t="s">
        <v>26</v>
      </c>
      <c r="B155" s="14" t="s">
        <v>284</v>
      </c>
      <c r="C155" s="15" t="s">
        <v>285</v>
      </c>
      <c r="D155" s="24">
        <v>50641501</v>
      </c>
      <c r="E155" s="25">
        <v>57202309</v>
      </c>
      <c r="F155" s="25">
        <v>15985346</v>
      </c>
      <c r="G155" s="34">
        <f t="shared" si="27"/>
        <v>0.27945281020037144</v>
      </c>
      <c r="H155" s="24">
        <v>27539</v>
      </c>
      <c r="I155" s="25">
        <v>1397663</v>
      </c>
      <c r="J155" s="25">
        <v>4046510</v>
      </c>
      <c r="K155" s="24">
        <v>5471712</v>
      </c>
      <c r="L155" s="24">
        <v>976181</v>
      </c>
      <c r="M155" s="25">
        <v>818900</v>
      </c>
      <c r="N155" s="25">
        <v>3201177</v>
      </c>
      <c r="O155" s="24">
        <v>4996258</v>
      </c>
      <c r="P155" s="24">
        <v>2299354</v>
      </c>
      <c r="Q155" s="25">
        <v>1174921</v>
      </c>
      <c r="R155" s="25">
        <v>2043101</v>
      </c>
      <c r="S155" s="40">
        <v>5517376</v>
      </c>
      <c r="T155" s="24">
        <v>0</v>
      </c>
      <c r="U155" s="25">
        <v>0</v>
      </c>
      <c r="V155" s="25">
        <v>0</v>
      </c>
      <c r="W155" s="40">
        <v>0</v>
      </c>
    </row>
    <row r="156" spans="1:23" ht="13.5">
      <c r="A156" s="13" t="s">
        <v>26</v>
      </c>
      <c r="B156" s="14" t="s">
        <v>286</v>
      </c>
      <c r="C156" s="15" t="s">
        <v>287</v>
      </c>
      <c r="D156" s="24">
        <v>316284807</v>
      </c>
      <c r="E156" s="25">
        <v>256908287</v>
      </c>
      <c r="F156" s="25">
        <v>98956765</v>
      </c>
      <c r="G156" s="34">
        <f t="shared" si="27"/>
        <v>0.38518323466926546</v>
      </c>
      <c r="H156" s="24">
        <v>566510</v>
      </c>
      <c r="I156" s="25">
        <v>5780505</v>
      </c>
      <c r="J156" s="25">
        <v>11607107</v>
      </c>
      <c r="K156" s="24">
        <v>17954122</v>
      </c>
      <c r="L156" s="24">
        <v>13050879</v>
      </c>
      <c r="M156" s="25">
        <v>5880855</v>
      </c>
      <c r="N156" s="25">
        <v>28650472</v>
      </c>
      <c r="O156" s="24">
        <v>47582206</v>
      </c>
      <c r="P156" s="24">
        <v>4535708</v>
      </c>
      <c r="Q156" s="25">
        <v>8281645</v>
      </c>
      <c r="R156" s="25">
        <v>20603084</v>
      </c>
      <c r="S156" s="40">
        <v>33420437</v>
      </c>
      <c r="T156" s="24">
        <v>0</v>
      </c>
      <c r="U156" s="25">
        <v>0</v>
      </c>
      <c r="V156" s="25">
        <v>0</v>
      </c>
      <c r="W156" s="40">
        <v>0</v>
      </c>
    </row>
    <row r="157" spans="1:23" ht="13.5">
      <c r="A157" s="13" t="s">
        <v>26</v>
      </c>
      <c r="B157" s="14" t="s">
        <v>288</v>
      </c>
      <c r="C157" s="15" t="s">
        <v>289</v>
      </c>
      <c r="D157" s="24">
        <v>67834000</v>
      </c>
      <c r="E157" s="25">
        <v>65696468</v>
      </c>
      <c r="F157" s="25">
        <v>37885991</v>
      </c>
      <c r="G157" s="34">
        <f t="shared" si="27"/>
        <v>0.5766823111403797</v>
      </c>
      <c r="H157" s="24">
        <v>3021235</v>
      </c>
      <c r="I157" s="25">
        <v>3359237</v>
      </c>
      <c r="J157" s="25">
        <v>6808361</v>
      </c>
      <c r="K157" s="24">
        <v>13188833</v>
      </c>
      <c r="L157" s="24">
        <v>9009804</v>
      </c>
      <c r="M157" s="25">
        <v>5276700</v>
      </c>
      <c r="N157" s="25">
        <v>5943866</v>
      </c>
      <c r="O157" s="24">
        <v>20230370</v>
      </c>
      <c r="P157" s="24">
        <v>799893</v>
      </c>
      <c r="Q157" s="25">
        <v>2197789</v>
      </c>
      <c r="R157" s="25">
        <v>1469106</v>
      </c>
      <c r="S157" s="40">
        <v>4466788</v>
      </c>
      <c r="T157" s="24">
        <v>0</v>
      </c>
      <c r="U157" s="25">
        <v>0</v>
      </c>
      <c r="V157" s="25">
        <v>0</v>
      </c>
      <c r="W157" s="40">
        <v>0</v>
      </c>
    </row>
    <row r="158" spans="1:23" ht="13.5">
      <c r="A158" s="13" t="s">
        <v>26</v>
      </c>
      <c r="B158" s="14" t="s">
        <v>290</v>
      </c>
      <c r="C158" s="15" t="s">
        <v>291</v>
      </c>
      <c r="D158" s="24">
        <v>47287000</v>
      </c>
      <c r="E158" s="25">
        <v>45525505</v>
      </c>
      <c r="F158" s="25">
        <v>30757249</v>
      </c>
      <c r="G158" s="34">
        <f t="shared" si="27"/>
        <v>0.6756047846146902</v>
      </c>
      <c r="H158" s="24">
        <v>0</v>
      </c>
      <c r="I158" s="25">
        <v>2962362</v>
      </c>
      <c r="J158" s="25">
        <v>8848537</v>
      </c>
      <c r="K158" s="24">
        <v>11810899</v>
      </c>
      <c r="L158" s="24">
        <v>1706043</v>
      </c>
      <c r="M158" s="25">
        <v>5002370</v>
      </c>
      <c r="N158" s="25">
        <v>3239044</v>
      </c>
      <c r="O158" s="24">
        <v>9947457</v>
      </c>
      <c r="P158" s="24">
        <v>838484</v>
      </c>
      <c r="Q158" s="25">
        <v>4210299</v>
      </c>
      <c r="R158" s="25">
        <v>3950110</v>
      </c>
      <c r="S158" s="40">
        <v>8998893</v>
      </c>
      <c r="T158" s="24">
        <v>0</v>
      </c>
      <c r="U158" s="25">
        <v>0</v>
      </c>
      <c r="V158" s="25">
        <v>0</v>
      </c>
      <c r="W158" s="40">
        <v>0</v>
      </c>
    </row>
    <row r="159" spans="1:23" ht="13.5">
      <c r="A159" s="13" t="s">
        <v>41</v>
      </c>
      <c r="B159" s="14" t="s">
        <v>292</v>
      </c>
      <c r="C159" s="15" t="s">
        <v>293</v>
      </c>
      <c r="D159" s="24">
        <v>346370460</v>
      </c>
      <c r="E159" s="25">
        <v>349687590</v>
      </c>
      <c r="F159" s="25">
        <v>100565874</v>
      </c>
      <c r="G159" s="34">
        <f t="shared" si="27"/>
        <v>0.2875877694144079</v>
      </c>
      <c r="H159" s="24">
        <v>1202312</v>
      </c>
      <c r="I159" s="25">
        <v>14459711</v>
      </c>
      <c r="J159" s="25">
        <v>12519387</v>
      </c>
      <c r="K159" s="24">
        <v>28181410</v>
      </c>
      <c r="L159" s="24">
        <v>4469931</v>
      </c>
      <c r="M159" s="25">
        <v>17602710</v>
      </c>
      <c r="N159" s="25">
        <v>22133898</v>
      </c>
      <c r="O159" s="24">
        <v>44206539</v>
      </c>
      <c r="P159" s="24">
        <v>5962442</v>
      </c>
      <c r="Q159" s="25">
        <v>-9083486</v>
      </c>
      <c r="R159" s="25">
        <v>31298969</v>
      </c>
      <c r="S159" s="40">
        <v>28177925</v>
      </c>
      <c r="T159" s="24">
        <v>0</v>
      </c>
      <c r="U159" s="25">
        <v>0</v>
      </c>
      <c r="V159" s="25">
        <v>0</v>
      </c>
      <c r="W159" s="40">
        <v>0</v>
      </c>
    </row>
    <row r="160" spans="1:23" ht="13.5">
      <c r="A160" s="16"/>
      <c r="B160" s="17" t="s">
        <v>294</v>
      </c>
      <c r="C160" s="18"/>
      <c r="D160" s="26">
        <f>SUM(D155:D159)</f>
        <v>828417768</v>
      </c>
      <c r="E160" s="27">
        <f>SUM(E155:E159)</f>
        <v>775020159</v>
      </c>
      <c r="F160" s="27">
        <f>SUM(F155:F159)</f>
        <v>284151225</v>
      </c>
      <c r="G160" s="35">
        <f t="shared" si="27"/>
        <v>0.36663720511042863</v>
      </c>
      <c r="H160" s="26">
        <f aca="true" t="shared" si="32" ref="H160:W160">SUM(H155:H159)</f>
        <v>4817596</v>
      </c>
      <c r="I160" s="27">
        <f t="shared" si="32"/>
        <v>27959478</v>
      </c>
      <c r="J160" s="27">
        <f t="shared" si="32"/>
        <v>43829902</v>
      </c>
      <c r="K160" s="26">
        <f t="shared" si="32"/>
        <v>76606976</v>
      </c>
      <c r="L160" s="26">
        <f t="shared" si="32"/>
        <v>29212838</v>
      </c>
      <c r="M160" s="27">
        <f t="shared" si="32"/>
        <v>34581535</v>
      </c>
      <c r="N160" s="27">
        <f t="shared" si="32"/>
        <v>63168457</v>
      </c>
      <c r="O160" s="26">
        <f t="shared" si="32"/>
        <v>126962830</v>
      </c>
      <c r="P160" s="26">
        <f t="shared" si="32"/>
        <v>14435881</v>
      </c>
      <c r="Q160" s="27">
        <f t="shared" si="32"/>
        <v>6781168</v>
      </c>
      <c r="R160" s="27">
        <f t="shared" si="32"/>
        <v>59364370</v>
      </c>
      <c r="S160" s="41">
        <f t="shared" si="32"/>
        <v>80581419</v>
      </c>
      <c r="T160" s="26">
        <f t="shared" si="32"/>
        <v>0</v>
      </c>
      <c r="U160" s="27">
        <f t="shared" si="32"/>
        <v>0</v>
      </c>
      <c r="V160" s="27">
        <f t="shared" si="32"/>
        <v>0</v>
      </c>
      <c r="W160" s="41">
        <f t="shared" si="32"/>
        <v>0</v>
      </c>
    </row>
    <row r="161" spans="1:23" ht="13.5">
      <c r="A161" s="13" t="s">
        <v>26</v>
      </c>
      <c r="B161" s="14" t="s">
        <v>295</v>
      </c>
      <c r="C161" s="15" t="s">
        <v>296</v>
      </c>
      <c r="D161" s="24">
        <v>125492000</v>
      </c>
      <c r="E161" s="25">
        <v>152922048</v>
      </c>
      <c r="F161" s="25">
        <v>48923594</v>
      </c>
      <c r="G161" s="34">
        <f t="shared" si="27"/>
        <v>0.319925050964528</v>
      </c>
      <c r="H161" s="24">
        <v>729145</v>
      </c>
      <c r="I161" s="25">
        <v>19236031</v>
      </c>
      <c r="J161" s="25">
        <v>-10749146</v>
      </c>
      <c r="K161" s="24">
        <v>9216030</v>
      </c>
      <c r="L161" s="24">
        <v>8944190</v>
      </c>
      <c r="M161" s="25">
        <v>5042606</v>
      </c>
      <c r="N161" s="25">
        <v>7847756</v>
      </c>
      <c r="O161" s="24">
        <v>21834552</v>
      </c>
      <c r="P161" s="24">
        <v>3353781</v>
      </c>
      <c r="Q161" s="25">
        <v>4379699</v>
      </c>
      <c r="R161" s="25">
        <v>10139532</v>
      </c>
      <c r="S161" s="40">
        <v>17873012</v>
      </c>
      <c r="T161" s="24">
        <v>0</v>
      </c>
      <c r="U161" s="25">
        <v>0</v>
      </c>
      <c r="V161" s="25">
        <v>0</v>
      </c>
      <c r="W161" s="40">
        <v>0</v>
      </c>
    </row>
    <row r="162" spans="1:23" ht="13.5">
      <c r="A162" s="13" t="s">
        <v>26</v>
      </c>
      <c r="B162" s="14" t="s">
        <v>297</v>
      </c>
      <c r="C162" s="15" t="s">
        <v>298</v>
      </c>
      <c r="D162" s="24">
        <v>78295830</v>
      </c>
      <c r="E162" s="25">
        <v>76454174</v>
      </c>
      <c r="F162" s="25">
        <v>130308590</v>
      </c>
      <c r="G162" s="34">
        <f t="shared" si="27"/>
        <v>1.7044012534881352</v>
      </c>
      <c r="H162" s="24">
        <v>2939087</v>
      </c>
      <c r="I162" s="25">
        <v>51197495</v>
      </c>
      <c r="J162" s="25">
        <v>54738431</v>
      </c>
      <c r="K162" s="24">
        <v>108875013</v>
      </c>
      <c r="L162" s="24">
        <v>3172032</v>
      </c>
      <c r="M162" s="25">
        <v>5554380</v>
      </c>
      <c r="N162" s="25">
        <v>7980548</v>
      </c>
      <c r="O162" s="24">
        <v>16706960</v>
      </c>
      <c r="P162" s="24">
        <v>568685</v>
      </c>
      <c r="Q162" s="25">
        <v>1472751</v>
      </c>
      <c r="R162" s="25">
        <v>2685181</v>
      </c>
      <c r="S162" s="40">
        <v>4726617</v>
      </c>
      <c r="T162" s="24">
        <v>0</v>
      </c>
      <c r="U162" s="25">
        <v>0</v>
      </c>
      <c r="V162" s="25">
        <v>0</v>
      </c>
      <c r="W162" s="40">
        <v>0</v>
      </c>
    </row>
    <row r="163" spans="1:23" ht="13.5">
      <c r="A163" s="13" t="s">
        <v>26</v>
      </c>
      <c r="B163" s="14" t="s">
        <v>299</v>
      </c>
      <c r="C163" s="15" t="s">
        <v>300</v>
      </c>
      <c r="D163" s="24">
        <v>108166000</v>
      </c>
      <c r="E163" s="25">
        <v>113543735</v>
      </c>
      <c r="F163" s="25">
        <v>32053393</v>
      </c>
      <c r="G163" s="34">
        <f t="shared" si="27"/>
        <v>0.28229997013925956</v>
      </c>
      <c r="H163" s="24">
        <v>51300</v>
      </c>
      <c r="I163" s="25">
        <v>1453862</v>
      </c>
      <c r="J163" s="25">
        <v>4855349</v>
      </c>
      <c r="K163" s="24">
        <v>6360511</v>
      </c>
      <c r="L163" s="24">
        <v>1222605</v>
      </c>
      <c r="M163" s="25">
        <v>3124829</v>
      </c>
      <c r="N163" s="25">
        <v>2532347</v>
      </c>
      <c r="O163" s="24">
        <v>6879781</v>
      </c>
      <c r="P163" s="24">
        <v>3654174</v>
      </c>
      <c r="Q163" s="25">
        <v>4774970</v>
      </c>
      <c r="R163" s="25">
        <v>10383957</v>
      </c>
      <c r="S163" s="40">
        <v>18813101</v>
      </c>
      <c r="T163" s="24">
        <v>0</v>
      </c>
      <c r="U163" s="25">
        <v>0</v>
      </c>
      <c r="V163" s="25">
        <v>0</v>
      </c>
      <c r="W163" s="40">
        <v>0</v>
      </c>
    </row>
    <row r="164" spans="1:23" ht="13.5">
      <c r="A164" s="13" t="s">
        <v>26</v>
      </c>
      <c r="B164" s="14" t="s">
        <v>301</v>
      </c>
      <c r="C164" s="15" t="s">
        <v>302</v>
      </c>
      <c r="D164" s="24">
        <v>68644000</v>
      </c>
      <c r="E164" s="25">
        <v>90037354</v>
      </c>
      <c r="F164" s="25">
        <v>40283433</v>
      </c>
      <c r="G164" s="34">
        <f t="shared" si="27"/>
        <v>0.4474080057927957</v>
      </c>
      <c r="H164" s="24">
        <v>0</v>
      </c>
      <c r="I164" s="25">
        <v>2544190</v>
      </c>
      <c r="J164" s="25">
        <v>1184458</v>
      </c>
      <c r="K164" s="24">
        <v>3728648</v>
      </c>
      <c r="L164" s="24">
        <v>4433769</v>
      </c>
      <c r="M164" s="25">
        <v>3483579</v>
      </c>
      <c r="N164" s="25">
        <v>9525441</v>
      </c>
      <c r="O164" s="24">
        <v>17442789</v>
      </c>
      <c r="P164" s="24">
        <v>3198924</v>
      </c>
      <c r="Q164" s="25">
        <v>7079256</v>
      </c>
      <c r="R164" s="25">
        <v>8833816</v>
      </c>
      <c r="S164" s="40">
        <v>19111996</v>
      </c>
      <c r="T164" s="24">
        <v>0</v>
      </c>
      <c r="U164" s="25">
        <v>0</v>
      </c>
      <c r="V164" s="25">
        <v>0</v>
      </c>
      <c r="W164" s="40">
        <v>0</v>
      </c>
    </row>
    <row r="165" spans="1:23" ht="13.5">
      <c r="A165" s="13" t="s">
        <v>41</v>
      </c>
      <c r="B165" s="14" t="s">
        <v>303</v>
      </c>
      <c r="C165" s="15" t="s">
        <v>304</v>
      </c>
      <c r="D165" s="24">
        <v>282624043</v>
      </c>
      <c r="E165" s="25">
        <v>279230002</v>
      </c>
      <c r="F165" s="25">
        <v>176554920</v>
      </c>
      <c r="G165" s="34">
        <f t="shared" si="27"/>
        <v>0.6322920844300964</v>
      </c>
      <c r="H165" s="24">
        <v>15133788</v>
      </c>
      <c r="I165" s="25">
        <v>13021404</v>
      </c>
      <c r="J165" s="25">
        <v>17935356</v>
      </c>
      <c r="K165" s="24">
        <v>46090548</v>
      </c>
      <c r="L165" s="24">
        <v>15691848</v>
      </c>
      <c r="M165" s="25">
        <v>36433808</v>
      </c>
      <c r="N165" s="25">
        <v>8335991</v>
      </c>
      <c r="O165" s="24">
        <v>60461647</v>
      </c>
      <c r="P165" s="24">
        <v>18366445</v>
      </c>
      <c r="Q165" s="25">
        <v>15564192</v>
      </c>
      <c r="R165" s="25">
        <v>36072088</v>
      </c>
      <c r="S165" s="40">
        <v>70002725</v>
      </c>
      <c r="T165" s="24">
        <v>0</v>
      </c>
      <c r="U165" s="25">
        <v>0</v>
      </c>
      <c r="V165" s="25">
        <v>0</v>
      </c>
      <c r="W165" s="40">
        <v>0</v>
      </c>
    </row>
    <row r="166" spans="1:23" ht="13.5">
      <c r="A166" s="16"/>
      <c r="B166" s="17" t="s">
        <v>305</v>
      </c>
      <c r="C166" s="18"/>
      <c r="D166" s="26">
        <f>SUM(D161:D165)</f>
        <v>663221873</v>
      </c>
      <c r="E166" s="27">
        <f>SUM(E161:E165)</f>
        <v>712187313</v>
      </c>
      <c r="F166" s="27">
        <f>SUM(F161:F165)</f>
        <v>428123930</v>
      </c>
      <c r="G166" s="35">
        <f t="shared" si="27"/>
        <v>0.601139506679193</v>
      </c>
      <c r="H166" s="26">
        <f aca="true" t="shared" si="33" ref="H166:W166">SUM(H161:H165)</f>
        <v>18853320</v>
      </c>
      <c r="I166" s="27">
        <f t="shared" si="33"/>
        <v>87452982</v>
      </c>
      <c r="J166" s="27">
        <f t="shared" si="33"/>
        <v>67964448</v>
      </c>
      <c r="K166" s="26">
        <f t="shared" si="33"/>
        <v>174270750</v>
      </c>
      <c r="L166" s="26">
        <f t="shared" si="33"/>
        <v>33464444</v>
      </c>
      <c r="M166" s="27">
        <f t="shared" si="33"/>
        <v>53639202</v>
      </c>
      <c r="N166" s="27">
        <f t="shared" si="33"/>
        <v>36222083</v>
      </c>
      <c r="O166" s="26">
        <f t="shared" si="33"/>
        <v>123325729</v>
      </c>
      <c r="P166" s="26">
        <f t="shared" si="33"/>
        <v>29142009</v>
      </c>
      <c r="Q166" s="27">
        <f t="shared" si="33"/>
        <v>33270868</v>
      </c>
      <c r="R166" s="27">
        <f t="shared" si="33"/>
        <v>68114574</v>
      </c>
      <c r="S166" s="41">
        <f t="shared" si="33"/>
        <v>130527451</v>
      </c>
      <c r="T166" s="26">
        <f t="shared" si="33"/>
        <v>0</v>
      </c>
      <c r="U166" s="27">
        <f t="shared" si="33"/>
        <v>0</v>
      </c>
      <c r="V166" s="27">
        <f t="shared" si="33"/>
        <v>0</v>
      </c>
      <c r="W166" s="41">
        <f t="shared" si="33"/>
        <v>0</v>
      </c>
    </row>
    <row r="167" spans="1:23" ht="13.5">
      <c r="A167" s="16"/>
      <c r="B167" s="17" t="s">
        <v>306</v>
      </c>
      <c r="C167" s="18"/>
      <c r="D167" s="26">
        <f>SUM(D102,D104:D108,D110:D117,D119:D122,D124:D128,D130:D133,D135:D140,D142:D146,D148:D153,D155:D159,D161:D165)</f>
        <v>17176895375</v>
      </c>
      <c r="E167" s="27">
        <f>SUM(E102,E104:E108,E110:E117,E119:E122,E124:E128,E130:E133,E135:E140,E142:E146,E148:E153,E155:E159,E161:E165)</f>
        <v>16131845506</v>
      </c>
      <c r="F167" s="27">
        <f>SUM(F102,F104:F108,F110:F117,F119:F122,F124:F128,F130:F133,F135:F140,F142:F146,F148:F153,F155:F159,F161:F165)</f>
        <v>25150594302</v>
      </c>
      <c r="G167" s="35">
        <f t="shared" si="27"/>
        <v>1.5590649124829277</v>
      </c>
      <c r="H167" s="26">
        <f aca="true" t="shared" si="34" ref="H167:W167">SUM(H102,H104:H108,H110:H117,H119:H122,H124:H128,H130:H133,H135:H140,H142:H146,H148:H153,H155:H159,H161:H165)</f>
        <v>1859141527</v>
      </c>
      <c r="I167" s="27">
        <f t="shared" si="34"/>
        <v>10826163801</v>
      </c>
      <c r="J167" s="27">
        <f t="shared" si="34"/>
        <v>5356942738</v>
      </c>
      <c r="K167" s="26">
        <f t="shared" si="34"/>
        <v>18042248066</v>
      </c>
      <c r="L167" s="26">
        <f t="shared" si="34"/>
        <v>522773888</v>
      </c>
      <c r="M167" s="27">
        <f t="shared" si="34"/>
        <v>616913583</v>
      </c>
      <c r="N167" s="27">
        <f t="shared" si="34"/>
        <v>3783841508</v>
      </c>
      <c r="O167" s="26">
        <f t="shared" si="34"/>
        <v>4923528979</v>
      </c>
      <c r="P167" s="26">
        <f t="shared" si="34"/>
        <v>445612585</v>
      </c>
      <c r="Q167" s="27">
        <f t="shared" si="34"/>
        <v>1061357222</v>
      </c>
      <c r="R167" s="27">
        <f t="shared" si="34"/>
        <v>677847450</v>
      </c>
      <c r="S167" s="41">
        <f t="shared" si="34"/>
        <v>2184817257</v>
      </c>
      <c r="T167" s="26">
        <f t="shared" si="34"/>
        <v>0</v>
      </c>
      <c r="U167" s="27">
        <f t="shared" si="34"/>
        <v>0</v>
      </c>
      <c r="V167" s="27">
        <f t="shared" si="34"/>
        <v>0</v>
      </c>
      <c r="W167" s="41">
        <f t="shared" si="34"/>
        <v>0</v>
      </c>
    </row>
    <row r="168" spans="1:23" ht="13.5">
      <c r="A168" s="8"/>
      <c r="B168" s="9" t="s">
        <v>603</v>
      </c>
      <c r="C168" s="10"/>
      <c r="D168" s="28"/>
      <c r="E168" s="29"/>
      <c r="F168" s="29"/>
      <c r="G168" s="36"/>
      <c r="H168" s="28"/>
      <c r="I168" s="29"/>
      <c r="J168" s="29"/>
      <c r="K168" s="28"/>
      <c r="L168" s="28"/>
      <c r="M168" s="29"/>
      <c r="N168" s="29"/>
      <c r="O168" s="28"/>
      <c r="P168" s="28"/>
      <c r="Q168" s="29"/>
      <c r="R168" s="29"/>
      <c r="S168" s="42"/>
      <c r="T168" s="28"/>
      <c r="U168" s="29"/>
      <c r="V168" s="29"/>
      <c r="W168" s="42"/>
    </row>
    <row r="169" spans="1:23" ht="13.5">
      <c r="A169" s="12"/>
      <c r="B169" s="9" t="s">
        <v>307</v>
      </c>
      <c r="C169" s="10"/>
      <c r="D169" s="28"/>
      <c r="E169" s="29"/>
      <c r="F169" s="29"/>
      <c r="G169" s="36"/>
      <c r="H169" s="28"/>
      <c r="I169" s="29"/>
      <c r="J169" s="29"/>
      <c r="K169" s="28"/>
      <c r="L169" s="28"/>
      <c r="M169" s="29"/>
      <c r="N169" s="29"/>
      <c r="O169" s="28"/>
      <c r="P169" s="28"/>
      <c r="Q169" s="29"/>
      <c r="R169" s="29"/>
      <c r="S169" s="42"/>
      <c r="T169" s="28"/>
      <c r="U169" s="29"/>
      <c r="V169" s="29"/>
      <c r="W169" s="42"/>
    </row>
    <row r="170" spans="1:23" ht="13.5">
      <c r="A170" s="13" t="s">
        <v>26</v>
      </c>
      <c r="B170" s="14" t="s">
        <v>308</v>
      </c>
      <c r="C170" s="15" t="s">
        <v>309</v>
      </c>
      <c r="D170" s="24">
        <v>109370266</v>
      </c>
      <c r="E170" s="25">
        <v>106927175</v>
      </c>
      <c r="F170" s="25">
        <v>2512993401</v>
      </c>
      <c r="G170" s="34">
        <f aca="true" t="shared" si="35" ref="G170:G202">IF($E170=0,0,$F170/$E170)</f>
        <v>23.501915214724413</v>
      </c>
      <c r="H170" s="24">
        <v>0</v>
      </c>
      <c r="I170" s="25">
        <v>1227777264</v>
      </c>
      <c r="J170" s="25">
        <v>1234108780</v>
      </c>
      <c r="K170" s="24">
        <v>2461886044</v>
      </c>
      <c r="L170" s="24">
        <v>12412453</v>
      </c>
      <c r="M170" s="25">
        <v>5842593</v>
      </c>
      <c r="N170" s="25">
        <v>5014344</v>
      </c>
      <c r="O170" s="24">
        <v>23269390</v>
      </c>
      <c r="P170" s="24">
        <v>12123508</v>
      </c>
      <c r="Q170" s="25">
        <v>9700418</v>
      </c>
      <c r="R170" s="25">
        <v>6014041</v>
      </c>
      <c r="S170" s="40">
        <v>27837967</v>
      </c>
      <c r="T170" s="24">
        <v>0</v>
      </c>
      <c r="U170" s="25">
        <v>0</v>
      </c>
      <c r="V170" s="25">
        <v>0</v>
      </c>
      <c r="W170" s="40">
        <v>0</v>
      </c>
    </row>
    <row r="171" spans="1:23" ht="13.5">
      <c r="A171" s="13" t="s">
        <v>26</v>
      </c>
      <c r="B171" s="14" t="s">
        <v>310</v>
      </c>
      <c r="C171" s="15" t="s">
        <v>311</v>
      </c>
      <c r="D171" s="24">
        <v>156386367</v>
      </c>
      <c r="E171" s="25">
        <v>112421520</v>
      </c>
      <c r="F171" s="25">
        <v>54666364</v>
      </c>
      <c r="G171" s="34">
        <f t="shared" si="35"/>
        <v>0.48626245224223974</v>
      </c>
      <c r="H171" s="24">
        <v>13078533</v>
      </c>
      <c r="I171" s="25">
        <v>-1966719</v>
      </c>
      <c r="J171" s="25">
        <v>2900679</v>
      </c>
      <c r="K171" s="24">
        <v>14012493</v>
      </c>
      <c r="L171" s="24">
        <v>1484085</v>
      </c>
      <c r="M171" s="25">
        <v>1000362</v>
      </c>
      <c r="N171" s="25">
        <v>22985728</v>
      </c>
      <c r="O171" s="24">
        <v>25470175</v>
      </c>
      <c r="P171" s="24">
        <v>11744054</v>
      </c>
      <c r="Q171" s="25">
        <v>4000686</v>
      </c>
      <c r="R171" s="25">
        <v>-561044</v>
      </c>
      <c r="S171" s="40">
        <v>15183696</v>
      </c>
      <c r="T171" s="24">
        <v>0</v>
      </c>
      <c r="U171" s="25">
        <v>0</v>
      </c>
      <c r="V171" s="25">
        <v>0</v>
      </c>
      <c r="W171" s="40">
        <v>0</v>
      </c>
    </row>
    <row r="172" spans="1:23" ht="13.5">
      <c r="A172" s="13" t="s">
        <v>26</v>
      </c>
      <c r="B172" s="14" t="s">
        <v>312</v>
      </c>
      <c r="C172" s="15" t="s">
        <v>313</v>
      </c>
      <c r="D172" s="24">
        <v>142719853</v>
      </c>
      <c r="E172" s="25">
        <v>154392769</v>
      </c>
      <c r="F172" s="25">
        <v>84478870</v>
      </c>
      <c r="G172" s="34">
        <f t="shared" si="35"/>
        <v>0.5471685659060885</v>
      </c>
      <c r="H172" s="24">
        <v>5554740</v>
      </c>
      <c r="I172" s="25">
        <v>24246351</v>
      </c>
      <c r="J172" s="25">
        <v>4790239</v>
      </c>
      <c r="K172" s="24">
        <v>34591330</v>
      </c>
      <c r="L172" s="24">
        <v>0</v>
      </c>
      <c r="M172" s="25">
        <v>0</v>
      </c>
      <c r="N172" s="25">
        <v>2033789</v>
      </c>
      <c r="O172" s="24">
        <v>2033789</v>
      </c>
      <c r="P172" s="24">
        <v>23345350</v>
      </c>
      <c r="Q172" s="25">
        <v>4874500</v>
      </c>
      <c r="R172" s="25">
        <v>19633901</v>
      </c>
      <c r="S172" s="40">
        <v>47853751</v>
      </c>
      <c r="T172" s="24">
        <v>0</v>
      </c>
      <c r="U172" s="25">
        <v>0</v>
      </c>
      <c r="V172" s="25">
        <v>0</v>
      </c>
      <c r="W172" s="40">
        <v>0</v>
      </c>
    </row>
    <row r="173" spans="1:23" ht="13.5">
      <c r="A173" s="13" t="s">
        <v>26</v>
      </c>
      <c r="B173" s="14" t="s">
        <v>314</v>
      </c>
      <c r="C173" s="15" t="s">
        <v>315</v>
      </c>
      <c r="D173" s="24">
        <v>47224698</v>
      </c>
      <c r="E173" s="25">
        <v>50288776</v>
      </c>
      <c r="F173" s="25">
        <v>22613216</v>
      </c>
      <c r="G173" s="34">
        <f t="shared" si="35"/>
        <v>0.44966725775946503</v>
      </c>
      <c r="H173" s="24">
        <v>100217</v>
      </c>
      <c r="I173" s="25">
        <v>2821139</v>
      </c>
      <c r="J173" s="25">
        <v>4573108</v>
      </c>
      <c r="K173" s="24">
        <v>7494464</v>
      </c>
      <c r="L173" s="24">
        <v>44173</v>
      </c>
      <c r="M173" s="25">
        <v>6926287</v>
      </c>
      <c r="N173" s="25">
        <v>29200</v>
      </c>
      <c r="O173" s="24">
        <v>6999660</v>
      </c>
      <c r="P173" s="24">
        <v>6926287</v>
      </c>
      <c r="Q173" s="25">
        <v>1154919</v>
      </c>
      <c r="R173" s="25">
        <v>37886</v>
      </c>
      <c r="S173" s="40">
        <v>8119092</v>
      </c>
      <c r="T173" s="24">
        <v>0</v>
      </c>
      <c r="U173" s="25">
        <v>0</v>
      </c>
      <c r="V173" s="25">
        <v>0</v>
      </c>
      <c r="W173" s="40">
        <v>0</v>
      </c>
    </row>
    <row r="174" spans="1:23" ht="13.5">
      <c r="A174" s="13" t="s">
        <v>26</v>
      </c>
      <c r="B174" s="14" t="s">
        <v>316</v>
      </c>
      <c r="C174" s="15" t="s">
        <v>317</v>
      </c>
      <c r="D174" s="24">
        <v>115346520</v>
      </c>
      <c r="E174" s="25">
        <v>121392700</v>
      </c>
      <c r="F174" s="25">
        <v>47163944</v>
      </c>
      <c r="G174" s="34">
        <f t="shared" si="35"/>
        <v>0.38852372506748756</v>
      </c>
      <c r="H174" s="24">
        <v>0</v>
      </c>
      <c r="I174" s="25">
        <v>8486526</v>
      </c>
      <c r="J174" s="25">
        <v>11876827</v>
      </c>
      <c r="K174" s="24">
        <v>20363353</v>
      </c>
      <c r="L174" s="24">
        <v>7694995</v>
      </c>
      <c r="M174" s="25">
        <v>137517</v>
      </c>
      <c r="N174" s="25">
        <v>16288786</v>
      </c>
      <c r="O174" s="24">
        <v>24121298</v>
      </c>
      <c r="P174" s="24">
        <v>0</v>
      </c>
      <c r="Q174" s="25">
        <v>0</v>
      </c>
      <c r="R174" s="25">
        <v>2679293</v>
      </c>
      <c r="S174" s="40">
        <v>2679293</v>
      </c>
      <c r="T174" s="24">
        <v>0</v>
      </c>
      <c r="U174" s="25">
        <v>0</v>
      </c>
      <c r="V174" s="25">
        <v>0</v>
      </c>
      <c r="W174" s="40">
        <v>0</v>
      </c>
    </row>
    <row r="175" spans="1:23" ht="13.5">
      <c r="A175" s="13" t="s">
        <v>41</v>
      </c>
      <c r="B175" s="14" t="s">
        <v>318</v>
      </c>
      <c r="C175" s="15" t="s">
        <v>319</v>
      </c>
      <c r="D175" s="24">
        <v>563730251</v>
      </c>
      <c r="E175" s="25">
        <v>548680249</v>
      </c>
      <c r="F175" s="25">
        <v>282059173</v>
      </c>
      <c r="G175" s="34">
        <f t="shared" si="35"/>
        <v>0.514068391406595</v>
      </c>
      <c r="H175" s="24">
        <v>5158902</v>
      </c>
      <c r="I175" s="25">
        <v>56381722</v>
      </c>
      <c r="J175" s="25">
        <v>10937542</v>
      </c>
      <c r="K175" s="24">
        <v>72478166</v>
      </c>
      <c r="L175" s="24">
        <v>24227824</v>
      </c>
      <c r="M175" s="25">
        <v>24996077</v>
      </c>
      <c r="N175" s="25">
        <v>45495128</v>
      </c>
      <c r="O175" s="24">
        <v>94719029</v>
      </c>
      <c r="P175" s="24">
        <v>5200496</v>
      </c>
      <c r="Q175" s="25">
        <v>43923103</v>
      </c>
      <c r="R175" s="25">
        <v>65738379</v>
      </c>
      <c r="S175" s="40">
        <v>114861978</v>
      </c>
      <c r="T175" s="24">
        <v>0</v>
      </c>
      <c r="U175" s="25">
        <v>0</v>
      </c>
      <c r="V175" s="25">
        <v>0</v>
      </c>
      <c r="W175" s="40">
        <v>0</v>
      </c>
    </row>
    <row r="176" spans="1:23" ht="13.5">
      <c r="A176" s="16"/>
      <c r="B176" s="17" t="s">
        <v>320</v>
      </c>
      <c r="C176" s="18"/>
      <c r="D176" s="26">
        <f>SUM(D170:D175)</f>
        <v>1134777955</v>
      </c>
      <c r="E176" s="27">
        <f>SUM(E170:E175)</f>
        <v>1094103189</v>
      </c>
      <c r="F176" s="27">
        <f>SUM(F170:F175)</f>
        <v>3003974968</v>
      </c>
      <c r="G176" s="35">
        <f t="shared" si="35"/>
        <v>2.745604800535866</v>
      </c>
      <c r="H176" s="26">
        <f aca="true" t="shared" si="36" ref="H176:W176">SUM(H170:H175)</f>
        <v>23892392</v>
      </c>
      <c r="I176" s="27">
        <f t="shared" si="36"/>
        <v>1317746283</v>
      </c>
      <c r="J176" s="27">
        <f t="shared" si="36"/>
        <v>1269187175</v>
      </c>
      <c r="K176" s="26">
        <f t="shared" si="36"/>
        <v>2610825850</v>
      </c>
      <c r="L176" s="26">
        <f t="shared" si="36"/>
        <v>45863530</v>
      </c>
      <c r="M176" s="27">
        <f t="shared" si="36"/>
        <v>38902836</v>
      </c>
      <c r="N176" s="27">
        <f t="shared" si="36"/>
        <v>91846975</v>
      </c>
      <c r="O176" s="26">
        <f t="shared" si="36"/>
        <v>176613341</v>
      </c>
      <c r="P176" s="26">
        <f t="shared" si="36"/>
        <v>59339695</v>
      </c>
      <c r="Q176" s="27">
        <f t="shared" si="36"/>
        <v>63653626</v>
      </c>
      <c r="R176" s="27">
        <f t="shared" si="36"/>
        <v>93542456</v>
      </c>
      <c r="S176" s="41">
        <f t="shared" si="36"/>
        <v>216535777</v>
      </c>
      <c r="T176" s="26">
        <f t="shared" si="36"/>
        <v>0</v>
      </c>
      <c r="U176" s="27">
        <f t="shared" si="36"/>
        <v>0</v>
      </c>
      <c r="V176" s="27">
        <f t="shared" si="36"/>
        <v>0</v>
      </c>
      <c r="W176" s="41">
        <f t="shared" si="36"/>
        <v>0</v>
      </c>
    </row>
    <row r="177" spans="1:23" ht="13.5">
      <c r="A177" s="13" t="s">
        <v>26</v>
      </c>
      <c r="B177" s="14" t="s">
        <v>321</v>
      </c>
      <c r="C177" s="15" t="s">
        <v>322</v>
      </c>
      <c r="D177" s="24">
        <v>39016000</v>
      </c>
      <c r="E177" s="25">
        <v>39016000</v>
      </c>
      <c r="F177" s="25">
        <v>18151172</v>
      </c>
      <c r="G177" s="34">
        <f t="shared" si="35"/>
        <v>0.4652238056182079</v>
      </c>
      <c r="H177" s="24">
        <v>0</v>
      </c>
      <c r="I177" s="25">
        <v>65217</v>
      </c>
      <c r="J177" s="25">
        <v>4281233</v>
      </c>
      <c r="K177" s="24">
        <v>4346450</v>
      </c>
      <c r="L177" s="24">
        <v>2403694</v>
      </c>
      <c r="M177" s="25">
        <v>4113604</v>
      </c>
      <c r="N177" s="25">
        <v>1208386</v>
      </c>
      <c r="O177" s="24">
        <v>7725684</v>
      </c>
      <c r="P177" s="24">
        <v>0</v>
      </c>
      <c r="Q177" s="25">
        <v>2306965</v>
      </c>
      <c r="R177" s="25">
        <v>3772073</v>
      </c>
      <c r="S177" s="40">
        <v>6079038</v>
      </c>
      <c r="T177" s="24">
        <v>0</v>
      </c>
      <c r="U177" s="25">
        <v>0</v>
      </c>
      <c r="V177" s="25">
        <v>0</v>
      </c>
      <c r="W177" s="40">
        <v>0</v>
      </c>
    </row>
    <row r="178" spans="1:23" ht="13.5">
      <c r="A178" s="13" t="s">
        <v>26</v>
      </c>
      <c r="B178" s="14" t="s">
        <v>323</v>
      </c>
      <c r="C178" s="15" t="s">
        <v>324</v>
      </c>
      <c r="D178" s="24">
        <v>170383000</v>
      </c>
      <c r="E178" s="25">
        <v>172168200</v>
      </c>
      <c r="F178" s="25">
        <v>131461696</v>
      </c>
      <c r="G178" s="34">
        <f t="shared" si="35"/>
        <v>0.7635654900266136</v>
      </c>
      <c r="H178" s="24">
        <v>4003923</v>
      </c>
      <c r="I178" s="25">
        <v>20804177</v>
      </c>
      <c r="J178" s="25">
        <v>14229281</v>
      </c>
      <c r="K178" s="24">
        <v>39037381</v>
      </c>
      <c r="L178" s="24">
        <v>22829673</v>
      </c>
      <c r="M178" s="25">
        <v>18028827</v>
      </c>
      <c r="N178" s="25">
        <v>19842411</v>
      </c>
      <c r="O178" s="24">
        <v>60700911</v>
      </c>
      <c r="P178" s="24">
        <v>12991909</v>
      </c>
      <c r="Q178" s="25">
        <v>9580411</v>
      </c>
      <c r="R178" s="25">
        <v>9151084</v>
      </c>
      <c r="S178" s="40">
        <v>31723404</v>
      </c>
      <c r="T178" s="24">
        <v>0</v>
      </c>
      <c r="U178" s="25">
        <v>0</v>
      </c>
      <c r="V178" s="25">
        <v>0</v>
      </c>
      <c r="W178" s="40">
        <v>0</v>
      </c>
    </row>
    <row r="179" spans="1:23" ht="13.5">
      <c r="A179" s="13" t="s">
        <v>26</v>
      </c>
      <c r="B179" s="14" t="s">
        <v>325</v>
      </c>
      <c r="C179" s="15" t="s">
        <v>326</v>
      </c>
      <c r="D179" s="24">
        <v>203377980</v>
      </c>
      <c r="E179" s="25">
        <v>179014990</v>
      </c>
      <c r="F179" s="25">
        <v>15850219</v>
      </c>
      <c r="G179" s="34">
        <f t="shared" si="35"/>
        <v>0.08854129478207384</v>
      </c>
      <c r="H179" s="24">
        <v>3319175</v>
      </c>
      <c r="I179" s="25">
        <v>4143573</v>
      </c>
      <c r="J179" s="25">
        <v>0</v>
      </c>
      <c r="K179" s="24">
        <v>7462748</v>
      </c>
      <c r="L179" s="24">
        <v>5575686</v>
      </c>
      <c r="M179" s="25">
        <v>6663012</v>
      </c>
      <c r="N179" s="25">
        <v>12802412</v>
      </c>
      <c r="O179" s="24">
        <v>25041110</v>
      </c>
      <c r="P179" s="24">
        <v>6527373</v>
      </c>
      <c r="Q179" s="25">
        <v>7284545</v>
      </c>
      <c r="R179" s="25">
        <v>-30465557</v>
      </c>
      <c r="S179" s="40">
        <v>-16653639</v>
      </c>
      <c r="T179" s="24">
        <v>0</v>
      </c>
      <c r="U179" s="25">
        <v>0</v>
      </c>
      <c r="V179" s="25">
        <v>0</v>
      </c>
      <c r="W179" s="40">
        <v>0</v>
      </c>
    </row>
    <row r="180" spans="1:23" ht="13.5">
      <c r="A180" s="13" t="s">
        <v>26</v>
      </c>
      <c r="B180" s="14" t="s">
        <v>327</v>
      </c>
      <c r="C180" s="15" t="s">
        <v>328</v>
      </c>
      <c r="D180" s="24">
        <v>183931008</v>
      </c>
      <c r="E180" s="25">
        <v>277001753</v>
      </c>
      <c r="F180" s="25">
        <v>146840724</v>
      </c>
      <c r="G180" s="34">
        <f t="shared" si="35"/>
        <v>0.5301075621712762</v>
      </c>
      <c r="H180" s="24">
        <v>18893111</v>
      </c>
      <c r="I180" s="25">
        <v>9380700</v>
      </c>
      <c r="J180" s="25">
        <v>13495362</v>
      </c>
      <c r="K180" s="24">
        <v>41769173</v>
      </c>
      <c r="L180" s="24">
        <v>21487773</v>
      </c>
      <c r="M180" s="25">
        <v>27643759</v>
      </c>
      <c r="N180" s="25">
        <v>20967734</v>
      </c>
      <c r="O180" s="24">
        <v>70099266</v>
      </c>
      <c r="P180" s="24">
        <v>6662318</v>
      </c>
      <c r="Q180" s="25">
        <v>10685670</v>
      </c>
      <c r="R180" s="25">
        <v>17624297</v>
      </c>
      <c r="S180" s="40">
        <v>34972285</v>
      </c>
      <c r="T180" s="24">
        <v>0</v>
      </c>
      <c r="U180" s="25">
        <v>0</v>
      </c>
      <c r="V180" s="25">
        <v>0</v>
      </c>
      <c r="W180" s="40">
        <v>0</v>
      </c>
    </row>
    <row r="181" spans="1:23" ht="13.5">
      <c r="A181" s="13" t="s">
        <v>41</v>
      </c>
      <c r="B181" s="14" t="s">
        <v>329</v>
      </c>
      <c r="C181" s="15" t="s">
        <v>330</v>
      </c>
      <c r="D181" s="24">
        <v>714483388</v>
      </c>
      <c r="E181" s="25">
        <v>678302643</v>
      </c>
      <c r="F181" s="25">
        <v>385158461</v>
      </c>
      <c r="G181" s="34">
        <f t="shared" si="35"/>
        <v>0.5678268616152216</v>
      </c>
      <c r="H181" s="24">
        <v>23185807</v>
      </c>
      <c r="I181" s="25">
        <v>29286731</v>
      </c>
      <c r="J181" s="25">
        <v>27377481</v>
      </c>
      <c r="K181" s="24">
        <v>79850019</v>
      </c>
      <c r="L181" s="24">
        <v>29539670</v>
      </c>
      <c r="M181" s="25">
        <v>50591735</v>
      </c>
      <c r="N181" s="25">
        <v>62482993</v>
      </c>
      <c r="O181" s="24">
        <v>142614398</v>
      </c>
      <c r="P181" s="24">
        <v>33739198</v>
      </c>
      <c r="Q181" s="25">
        <v>90053716</v>
      </c>
      <c r="R181" s="25">
        <v>38901130</v>
      </c>
      <c r="S181" s="40">
        <v>162694044</v>
      </c>
      <c r="T181" s="24">
        <v>0</v>
      </c>
      <c r="U181" s="25">
        <v>0</v>
      </c>
      <c r="V181" s="25">
        <v>0</v>
      </c>
      <c r="W181" s="40">
        <v>0</v>
      </c>
    </row>
    <row r="182" spans="1:23" ht="13.5">
      <c r="A182" s="16"/>
      <c r="B182" s="17" t="s">
        <v>331</v>
      </c>
      <c r="C182" s="18"/>
      <c r="D182" s="26">
        <f>SUM(D177:D181)</f>
        <v>1311191376</v>
      </c>
      <c r="E182" s="27">
        <f>SUM(E177:E181)</f>
        <v>1345503586</v>
      </c>
      <c r="F182" s="27">
        <f>SUM(F177:F181)</f>
        <v>697462272</v>
      </c>
      <c r="G182" s="35">
        <f t="shared" si="35"/>
        <v>0.5183652271588967</v>
      </c>
      <c r="H182" s="26">
        <f aca="true" t="shared" si="37" ref="H182:W182">SUM(H177:H181)</f>
        <v>49402016</v>
      </c>
      <c r="I182" s="27">
        <f t="shared" si="37"/>
        <v>63680398</v>
      </c>
      <c r="J182" s="27">
        <f t="shared" si="37"/>
        <v>59383357</v>
      </c>
      <c r="K182" s="26">
        <f t="shared" si="37"/>
        <v>172465771</v>
      </c>
      <c r="L182" s="26">
        <f t="shared" si="37"/>
        <v>81836496</v>
      </c>
      <c r="M182" s="27">
        <f t="shared" si="37"/>
        <v>107040937</v>
      </c>
      <c r="N182" s="27">
        <f t="shared" si="37"/>
        <v>117303936</v>
      </c>
      <c r="O182" s="26">
        <f t="shared" si="37"/>
        <v>306181369</v>
      </c>
      <c r="P182" s="26">
        <f t="shared" si="37"/>
        <v>59920798</v>
      </c>
      <c r="Q182" s="27">
        <f t="shared" si="37"/>
        <v>119911307</v>
      </c>
      <c r="R182" s="27">
        <f t="shared" si="37"/>
        <v>38983027</v>
      </c>
      <c r="S182" s="41">
        <f t="shared" si="37"/>
        <v>218815132</v>
      </c>
      <c r="T182" s="26">
        <f t="shared" si="37"/>
        <v>0</v>
      </c>
      <c r="U182" s="27">
        <f t="shared" si="37"/>
        <v>0</v>
      </c>
      <c r="V182" s="27">
        <f t="shared" si="37"/>
        <v>0</v>
      </c>
      <c r="W182" s="41">
        <f t="shared" si="37"/>
        <v>0</v>
      </c>
    </row>
    <row r="183" spans="1:23" ht="13.5">
      <c r="A183" s="13" t="s">
        <v>26</v>
      </c>
      <c r="B183" s="14" t="s">
        <v>332</v>
      </c>
      <c r="C183" s="15" t="s">
        <v>333</v>
      </c>
      <c r="D183" s="24">
        <v>69532500</v>
      </c>
      <c r="E183" s="25">
        <v>64385057</v>
      </c>
      <c r="F183" s="25">
        <v>34343327</v>
      </c>
      <c r="G183" s="34">
        <f t="shared" si="35"/>
        <v>0.5334052433936651</v>
      </c>
      <c r="H183" s="24">
        <v>0</v>
      </c>
      <c r="I183" s="25">
        <v>3454909</v>
      </c>
      <c r="J183" s="25">
        <v>1457147</v>
      </c>
      <c r="K183" s="24">
        <v>4912056</v>
      </c>
      <c r="L183" s="24">
        <v>1675224</v>
      </c>
      <c r="M183" s="25">
        <v>6987092</v>
      </c>
      <c r="N183" s="25">
        <v>9646688</v>
      </c>
      <c r="O183" s="24">
        <v>18309004</v>
      </c>
      <c r="P183" s="24">
        <v>2825089</v>
      </c>
      <c r="Q183" s="25">
        <v>4036825</v>
      </c>
      <c r="R183" s="25">
        <v>4260353</v>
      </c>
      <c r="S183" s="40">
        <v>11122267</v>
      </c>
      <c r="T183" s="24">
        <v>0</v>
      </c>
      <c r="U183" s="25">
        <v>0</v>
      </c>
      <c r="V183" s="25">
        <v>0</v>
      </c>
      <c r="W183" s="40">
        <v>0</v>
      </c>
    </row>
    <row r="184" spans="1:23" ht="13.5">
      <c r="A184" s="13" t="s">
        <v>26</v>
      </c>
      <c r="B184" s="14" t="s">
        <v>334</v>
      </c>
      <c r="C184" s="15" t="s">
        <v>335</v>
      </c>
      <c r="D184" s="24">
        <v>55441271</v>
      </c>
      <c r="E184" s="25">
        <v>55441271</v>
      </c>
      <c r="F184" s="25">
        <v>33759113</v>
      </c>
      <c r="G184" s="34">
        <f t="shared" si="35"/>
        <v>0.608916649836545</v>
      </c>
      <c r="H184" s="24">
        <v>0</v>
      </c>
      <c r="I184" s="25">
        <v>3441483</v>
      </c>
      <c r="J184" s="25">
        <v>9697848</v>
      </c>
      <c r="K184" s="24">
        <v>13139331</v>
      </c>
      <c r="L184" s="24">
        <v>3203359</v>
      </c>
      <c r="M184" s="25">
        <v>11102525</v>
      </c>
      <c r="N184" s="25">
        <v>4052076</v>
      </c>
      <c r="O184" s="24">
        <v>18357960</v>
      </c>
      <c r="P184" s="24">
        <v>596001</v>
      </c>
      <c r="Q184" s="25">
        <v>1172669</v>
      </c>
      <c r="R184" s="25">
        <v>493152</v>
      </c>
      <c r="S184" s="40">
        <v>2261822</v>
      </c>
      <c r="T184" s="24">
        <v>0</v>
      </c>
      <c r="U184" s="25">
        <v>0</v>
      </c>
      <c r="V184" s="25">
        <v>0</v>
      </c>
      <c r="W184" s="40">
        <v>0</v>
      </c>
    </row>
    <row r="185" spans="1:23" ht="13.5">
      <c r="A185" s="13" t="s">
        <v>26</v>
      </c>
      <c r="B185" s="14" t="s">
        <v>336</v>
      </c>
      <c r="C185" s="15" t="s">
        <v>337</v>
      </c>
      <c r="D185" s="24">
        <v>1889186104</v>
      </c>
      <c r="E185" s="25">
        <v>1533659102</v>
      </c>
      <c r="F185" s="25">
        <v>643889927</v>
      </c>
      <c r="G185" s="34">
        <f t="shared" si="35"/>
        <v>0.4198390151763987</v>
      </c>
      <c r="H185" s="24">
        <v>82998642</v>
      </c>
      <c r="I185" s="25">
        <v>31573863</v>
      </c>
      <c r="J185" s="25">
        <v>55460250</v>
      </c>
      <c r="K185" s="24">
        <v>170032755</v>
      </c>
      <c r="L185" s="24">
        <v>54842012</v>
      </c>
      <c r="M185" s="25">
        <v>108725437</v>
      </c>
      <c r="N185" s="25">
        <v>133468950</v>
      </c>
      <c r="O185" s="24">
        <v>297036399</v>
      </c>
      <c r="P185" s="24">
        <v>41792172</v>
      </c>
      <c r="Q185" s="25">
        <v>70909234</v>
      </c>
      <c r="R185" s="25">
        <v>64119367</v>
      </c>
      <c r="S185" s="40">
        <v>176820773</v>
      </c>
      <c r="T185" s="24">
        <v>0</v>
      </c>
      <c r="U185" s="25">
        <v>0</v>
      </c>
      <c r="V185" s="25">
        <v>0</v>
      </c>
      <c r="W185" s="40">
        <v>0</v>
      </c>
    </row>
    <row r="186" spans="1:23" ht="13.5">
      <c r="A186" s="13" t="s">
        <v>26</v>
      </c>
      <c r="B186" s="14" t="s">
        <v>338</v>
      </c>
      <c r="C186" s="15" t="s">
        <v>339</v>
      </c>
      <c r="D186" s="24">
        <v>104165942</v>
      </c>
      <c r="E186" s="25">
        <v>115327903</v>
      </c>
      <c r="F186" s="25">
        <v>0</v>
      </c>
      <c r="G186" s="34">
        <f t="shared" si="35"/>
        <v>0</v>
      </c>
      <c r="H186" s="24">
        <v>0</v>
      </c>
      <c r="I186" s="25">
        <v>0</v>
      </c>
      <c r="J186" s="25">
        <v>0</v>
      </c>
      <c r="K186" s="24">
        <v>0</v>
      </c>
      <c r="L186" s="24">
        <v>0</v>
      </c>
      <c r="M186" s="25">
        <v>0</v>
      </c>
      <c r="N186" s="25">
        <v>0</v>
      </c>
      <c r="O186" s="24">
        <v>0</v>
      </c>
      <c r="P186" s="24">
        <v>0</v>
      </c>
      <c r="Q186" s="25">
        <v>0</v>
      </c>
      <c r="R186" s="25">
        <v>0</v>
      </c>
      <c r="S186" s="40">
        <v>0</v>
      </c>
      <c r="T186" s="24">
        <v>0</v>
      </c>
      <c r="U186" s="25">
        <v>0</v>
      </c>
      <c r="V186" s="25">
        <v>0</v>
      </c>
      <c r="W186" s="40">
        <v>0</v>
      </c>
    </row>
    <row r="187" spans="1:23" ht="13.5">
      <c r="A187" s="13" t="s">
        <v>41</v>
      </c>
      <c r="B187" s="14" t="s">
        <v>340</v>
      </c>
      <c r="C187" s="15" t="s">
        <v>341</v>
      </c>
      <c r="D187" s="24">
        <v>309134000</v>
      </c>
      <c r="E187" s="25">
        <v>683923761</v>
      </c>
      <c r="F187" s="25">
        <v>327293743</v>
      </c>
      <c r="G187" s="34">
        <f t="shared" si="35"/>
        <v>0.4785529640342471</v>
      </c>
      <c r="H187" s="24">
        <v>48597385</v>
      </c>
      <c r="I187" s="25">
        <v>21217302</v>
      </c>
      <c r="J187" s="25">
        <v>43396592</v>
      </c>
      <c r="K187" s="24">
        <v>113211279</v>
      </c>
      <c r="L187" s="24">
        <v>30525196</v>
      </c>
      <c r="M187" s="25">
        <v>54513341</v>
      </c>
      <c r="N187" s="25">
        <v>43995872</v>
      </c>
      <c r="O187" s="24">
        <v>129034409</v>
      </c>
      <c r="P187" s="24">
        <v>14459992</v>
      </c>
      <c r="Q187" s="25">
        <v>38270803</v>
      </c>
      <c r="R187" s="25">
        <v>32317260</v>
      </c>
      <c r="S187" s="40">
        <v>85048055</v>
      </c>
      <c r="T187" s="24">
        <v>0</v>
      </c>
      <c r="U187" s="25">
        <v>0</v>
      </c>
      <c r="V187" s="25">
        <v>0</v>
      </c>
      <c r="W187" s="40">
        <v>0</v>
      </c>
    </row>
    <row r="188" spans="1:23" ht="13.5">
      <c r="A188" s="16"/>
      <c r="B188" s="17" t="s">
        <v>342</v>
      </c>
      <c r="C188" s="18"/>
      <c r="D188" s="26">
        <f>SUM(D183:D187)</f>
        <v>2427459817</v>
      </c>
      <c r="E188" s="27">
        <f>SUM(E183:E187)</f>
        <v>2452737094</v>
      </c>
      <c r="F188" s="27">
        <f>SUM(F183:F187)</f>
        <v>1039286110</v>
      </c>
      <c r="G188" s="35">
        <f t="shared" si="35"/>
        <v>0.4237250345919056</v>
      </c>
      <c r="H188" s="26">
        <f aca="true" t="shared" si="38" ref="H188:W188">SUM(H183:H187)</f>
        <v>131596027</v>
      </c>
      <c r="I188" s="27">
        <f t="shared" si="38"/>
        <v>59687557</v>
      </c>
      <c r="J188" s="27">
        <f t="shared" si="38"/>
        <v>110011837</v>
      </c>
      <c r="K188" s="26">
        <f t="shared" si="38"/>
        <v>301295421</v>
      </c>
      <c r="L188" s="26">
        <f t="shared" si="38"/>
        <v>90245791</v>
      </c>
      <c r="M188" s="27">
        <f t="shared" si="38"/>
        <v>181328395</v>
      </c>
      <c r="N188" s="27">
        <f t="shared" si="38"/>
        <v>191163586</v>
      </c>
      <c r="O188" s="26">
        <f t="shared" si="38"/>
        <v>462737772</v>
      </c>
      <c r="P188" s="26">
        <f t="shared" si="38"/>
        <v>59673254</v>
      </c>
      <c r="Q188" s="27">
        <f t="shared" si="38"/>
        <v>114389531</v>
      </c>
      <c r="R188" s="27">
        <f t="shared" si="38"/>
        <v>101190132</v>
      </c>
      <c r="S188" s="41">
        <f t="shared" si="38"/>
        <v>275252917</v>
      </c>
      <c r="T188" s="26">
        <f t="shared" si="38"/>
        <v>0</v>
      </c>
      <c r="U188" s="27">
        <f t="shared" si="38"/>
        <v>0</v>
      </c>
      <c r="V188" s="27">
        <f t="shared" si="38"/>
        <v>0</v>
      </c>
      <c r="W188" s="41">
        <f t="shared" si="38"/>
        <v>0</v>
      </c>
    </row>
    <row r="189" spans="1:23" ht="13.5">
      <c r="A189" s="13" t="s">
        <v>26</v>
      </c>
      <c r="B189" s="14" t="s">
        <v>343</v>
      </c>
      <c r="C189" s="15" t="s">
        <v>344</v>
      </c>
      <c r="D189" s="24">
        <v>63228012</v>
      </c>
      <c r="E189" s="25">
        <v>111076000</v>
      </c>
      <c r="F189" s="25">
        <v>56118774</v>
      </c>
      <c r="G189" s="34">
        <f t="shared" si="35"/>
        <v>0.505228618243365</v>
      </c>
      <c r="H189" s="24">
        <v>-348762</v>
      </c>
      <c r="I189" s="25">
        <v>7157249</v>
      </c>
      <c r="J189" s="25">
        <v>2929549</v>
      </c>
      <c r="K189" s="24">
        <v>9738036</v>
      </c>
      <c r="L189" s="24">
        <v>6283100</v>
      </c>
      <c r="M189" s="25">
        <v>13539171</v>
      </c>
      <c r="N189" s="25">
        <v>5342131</v>
      </c>
      <c r="O189" s="24">
        <v>25164402</v>
      </c>
      <c r="P189" s="24">
        <v>3659603</v>
      </c>
      <c r="Q189" s="25">
        <v>8467684</v>
      </c>
      <c r="R189" s="25">
        <v>9089049</v>
      </c>
      <c r="S189" s="40">
        <v>21216336</v>
      </c>
      <c r="T189" s="24">
        <v>0</v>
      </c>
      <c r="U189" s="25">
        <v>0</v>
      </c>
      <c r="V189" s="25">
        <v>0</v>
      </c>
      <c r="W189" s="40">
        <v>0</v>
      </c>
    </row>
    <row r="190" spans="1:23" ht="13.5">
      <c r="A190" s="13" t="s">
        <v>26</v>
      </c>
      <c r="B190" s="14" t="s">
        <v>345</v>
      </c>
      <c r="C190" s="15" t="s">
        <v>346</v>
      </c>
      <c r="D190" s="24">
        <v>98625950</v>
      </c>
      <c r="E190" s="25">
        <v>147296282</v>
      </c>
      <c r="F190" s="25">
        <v>40407666</v>
      </c>
      <c r="G190" s="34">
        <f t="shared" si="35"/>
        <v>0.27432916466961466</v>
      </c>
      <c r="H190" s="24">
        <v>1499344</v>
      </c>
      <c r="I190" s="25">
        <v>1839705</v>
      </c>
      <c r="J190" s="25">
        <v>819649</v>
      </c>
      <c r="K190" s="24">
        <v>4158698</v>
      </c>
      <c r="L190" s="24">
        <v>4241729</v>
      </c>
      <c r="M190" s="25">
        <v>4230967</v>
      </c>
      <c r="N190" s="25">
        <v>16992028</v>
      </c>
      <c r="O190" s="24">
        <v>25464724</v>
      </c>
      <c r="P190" s="24">
        <v>1758668</v>
      </c>
      <c r="Q190" s="25">
        <v>5850548</v>
      </c>
      <c r="R190" s="25">
        <v>3175028</v>
      </c>
      <c r="S190" s="40">
        <v>10784244</v>
      </c>
      <c r="T190" s="24">
        <v>0</v>
      </c>
      <c r="U190" s="25">
        <v>0</v>
      </c>
      <c r="V190" s="25">
        <v>0</v>
      </c>
      <c r="W190" s="40">
        <v>0</v>
      </c>
    </row>
    <row r="191" spans="1:23" ht="13.5">
      <c r="A191" s="13" t="s">
        <v>26</v>
      </c>
      <c r="B191" s="14" t="s">
        <v>347</v>
      </c>
      <c r="C191" s="15" t="s">
        <v>348</v>
      </c>
      <c r="D191" s="24">
        <v>75615456</v>
      </c>
      <c r="E191" s="25">
        <v>84315451</v>
      </c>
      <c r="F191" s="25">
        <v>30927586</v>
      </c>
      <c r="G191" s="34">
        <f t="shared" si="35"/>
        <v>0.3668080480290617</v>
      </c>
      <c r="H191" s="24">
        <v>-3027077</v>
      </c>
      <c r="I191" s="25">
        <v>3461876</v>
      </c>
      <c r="J191" s="25">
        <v>751780</v>
      </c>
      <c r="K191" s="24">
        <v>1186579</v>
      </c>
      <c r="L191" s="24">
        <v>6302252</v>
      </c>
      <c r="M191" s="25">
        <v>7823806</v>
      </c>
      <c r="N191" s="25">
        <v>1775212</v>
      </c>
      <c r="O191" s="24">
        <v>15901270</v>
      </c>
      <c r="P191" s="24">
        <v>1209874</v>
      </c>
      <c r="Q191" s="25">
        <v>9397402</v>
      </c>
      <c r="R191" s="25">
        <v>3232461</v>
      </c>
      <c r="S191" s="40">
        <v>13839737</v>
      </c>
      <c r="T191" s="24">
        <v>0</v>
      </c>
      <c r="U191" s="25">
        <v>0</v>
      </c>
      <c r="V191" s="25">
        <v>0</v>
      </c>
      <c r="W191" s="40">
        <v>0</v>
      </c>
    </row>
    <row r="192" spans="1:23" ht="13.5">
      <c r="A192" s="13" t="s">
        <v>26</v>
      </c>
      <c r="B192" s="14" t="s">
        <v>349</v>
      </c>
      <c r="C192" s="15" t="s">
        <v>350</v>
      </c>
      <c r="D192" s="24">
        <v>515363100</v>
      </c>
      <c r="E192" s="25">
        <v>529935720</v>
      </c>
      <c r="F192" s="25">
        <v>167866551</v>
      </c>
      <c r="G192" s="34">
        <f t="shared" si="35"/>
        <v>0.316767760059654</v>
      </c>
      <c r="H192" s="24">
        <v>15021454</v>
      </c>
      <c r="I192" s="25">
        <v>25967932</v>
      </c>
      <c r="J192" s="25">
        <v>9709930</v>
      </c>
      <c r="K192" s="24">
        <v>50699316</v>
      </c>
      <c r="L192" s="24">
        <v>30968321</v>
      </c>
      <c r="M192" s="25">
        <v>10991305</v>
      </c>
      <c r="N192" s="25">
        <v>17096621</v>
      </c>
      <c r="O192" s="24">
        <v>59056247</v>
      </c>
      <c r="P192" s="24">
        <v>21429056</v>
      </c>
      <c r="Q192" s="25">
        <v>6658971</v>
      </c>
      <c r="R192" s="25">
        <v>30022961</v>
      </c>
      <c r="S192" s="40">
        <v>58110988</v>
      </c>
      <c r="T192" s="24">
        <v>0</v>
      </c>
      <c r="U192" s="25">
        <v>0</v>
      </c>
      <c r="V192" s="25">
        <v>0</v>
      </c>
      <c r="W192" s="40">
        <v>0</v>
      </c>
    </row>
    <row r="193" spans="1:23" ht="13.5">
      <c r="A193" s="13" t="s">
        <v>26</v>
      </c>
      <c r="B193" s="14" t="s">
        <v>351</v>
      </c>
      <c r="C193" s="15" t="s">
        <v>352</v>
      </c>
      <c r="D193" s="24">
        <v>59630088</v>
      </c>
      <c r="E193" s="25">
        <v>62633091</v>
      </c>
      <c r="F193" s="25">
        <v>19583285</v>
      </c>
      <c r="G193" s="34">
        <f t="shared" si="35"/>
        <v>0.31266674991339644</v>
      </c>
      <c r="H193" s="24">
        <v>2999919</v>
      </c>
      <c r="I193" s="25">
        <v>3034945</v>
      </c>
      <c r="J193" s="25">
        <v>4801788</v>
      </c>
      <c r="K193" s="24">
        <v>10836652</v>
      </c>
      <c r="L193" s="24">
        <v>2417398</v>
      </c>
      <c r="M193" s="25">
        <v>2876478</v>
      </c>
      <c r="N193" s="25">
        <v>1582952</v>
      </c>
      <c r="O193" s="24">
        <v>6876828</v>
      </c>
      <c r="P193" s="24">
        <v>100500</v>
      </c>
      <c r="Q193" s="25">
        <v>1007718</v>
      </c>
      <c r="R193" s="25">
        <v>761587</v>
      </c>
      <c r="S193" s="40">
        <v>1869805</v>
      </c>
      <c r="T193" s="24">
        <v>0</v>
      </c>
      <c r="U193" s="25">
        <v>0</v>
      </c>
      <c r="V193" s="25">
        <v>0</v>
      </c>
      <c r="W193" s="40">
        <v>0</v>
      </c>
    </row>
    <row r="194" spans="1:23" ht="13.5">
      <c r="A194" s="13" t="s">
        <v>41</v>
      </c>
      <c r="B194" s="14" t="s">
        <v>353</v>
      </c>
      <c r="C194" s="15" t="s">
        <v>354</v>
      </c>
      <c r="D194" s="24">
        <v>10328004</v>
      </c>
      <c r="E194" s="25">
        <v>29506728</v>
      </c>
      <c r="F194" s="25">
        <v>4857341</v>
      </c>
      <c r="G194" s="34">
        <f t="shared" si="35"/>
        <v>0.16461808303516404</v>
      </c>
      <c r="H194" s="24">
        <v>0</v>
      </c>
      <c r="I194" s="25">
        <v>0</v>
      </c>
      <c r="J194" s="25">
        <v>44474</v>
      </c>
      <c r="K194" s="24">
        <v>44474</v>
      </c>
      <c r="L194" s="24">
        <v>217391</v>
      </c>
      <c r="M194" s="25">
        <v>0</v>
      </c>
      <c r="N194" s="25">
        <v>196976</v>
      </c>
      <c r="O194" s="24">
        <v>414367</v>
      </c>
      <c r="P194" s="24">
        <v>4274731</v>
      </c>
      <c r="Q194" s="25">
        <v>24810</v>
      </c>
      <c r="R194" s="25">
        <v>98959</v>
      </c>
      <c r="S194" s="40">
        <v>4398500</v>
      </c>
      <c r="T194" s="24">
        <v>0</v>
      </c>
      <c r="U194" s="25">
        <v>0</v>
      </c>
      <c r="V194" s="25">
        <v>0</v>
      </c>
      <c r="W194" s="40">
        <v>0</v>
      </c>
    </row>
    <row r="195" spans="1:23" ht="13.5">
      <c r="A195" s="16"/>
      <c r="B195" s="17" t="s">
        <v>355</v>
      </c>
      <c r="C195" s="18"/>
      <c r="D195" s="26">
        <f>SUM(D189:D194)</f>
        <v>822790610</v>
      </c>
      <c r="E195" s="27">
        <f>SUM(E189:E194)</f>
        <v>964763272</v>
      </c>
      <c r="F195" s="27">
        <f>SUM(F189:F194)</f>
        <v>319761203</v>
      </c>
      <c r="G195" s="35">
        <f t="shared" si="35"/>
        <v>0.33144006647052376</v>
      </c>
      <c r="H195" s="26">
        <f aca="true" t="shared" si="39" ref="H195:W195">SUM(H189:H194)</f>
        <v>16144878</v>
      </c>
      <c r="I195" s="27">
        <f t="shared" si="39"/>
        <v>41461707</v>
      </c>
      <c r="J195" s="27">
        <f t="shared" si="39"/>
        <v>19057170</v>
      </c>
      <c r="K195" s="26">
        <f t="shared" si="39"/>
        <v>76663755</v>
      </c>
      <c r="L195" s="26">
        <f t="shared" si="39"/>
        <v>50430191</v>
      </c>
      <c r="M195" s="27">
        <f t="shared" si="39"/>
        <v>39461727</v>
      </c>
      <c r="N195" s="27">
        <f t="shared" si="39"/>
        <v>42985920</v>
      </c>
      <c r="O195" s="26">
        <f t="shared" si="39"/>
        <v>132877838</v>
      </c>
      <c r="P195" s="26">
        <f t="shared" si="39"/>
        <v>32432432</v>
      </c>
      <c r="Q195" s="27">
        <f t="shared" si="39"/>
        <v>31407133</v>
      </c>
      <c r="R195" s="27">
        <f t="shared" si="39"/>
        <v>46380045</v>
      </c>
      <c r="S195" s="41">
        <f t="shared" si="39"/>
        <v>110219610</v>
      </c>
      <c r="T195" s="26">
        <f t="shared" si="39"/>
        <v>0</v>
      </c>
      <c r="U195" s="27">
        <f t="shared" si="39"/>
        <v>0</v>
      </c>
      <c r="V195" s="27">
        <f t="shared" si="39"/>
        <v>0</v>
      </c>
      <c r="W195" s="41">
        <f t="shared" si="39"/>
        <v>0</v>
      </c>
    </row>
    <row r="196" spans="1:23" ht="13.5">
      <c r="A196" s="13" t="s">
        <v>26</v>
      </c>
      <c r="B196" s="14" t="s">
        <v>356</v>
      </c>
      <c r="C196" s="15" t="s">
        <v>357</v>
      </c>
      <c r="D196" s="24">
        <v>50216712</v>
      </c>
      <c r="E196" s="25">
        <v>50360922</v>
      </c>
      <c r="F196" s="25">
        <v>30340837</v>
      </c>
      <c r="G196" s="34">
        <f t="shared" si="35"/>
        <v>0.6024678618870402</v>
      </c>
      <c r="H196" s="24">
        <v>0</v>
      </c>
      <c r="I196" s="25">
        <v>3115335</v>
      </c>
      <c r="J196" s="25">
        <v>0</v>
      </c>
      <c r="K196" s="24">
        <v>3115335</v>
      </c>
      <c r="L196" s="24">
        <v>4059984</v>
      </c>
      <c r="M196" s="25">
        <v>57950</v>
      </c>
      <c r="N196" s="25">
        <v>7732042</v>
      </c>
      <c r="O196" s="24">
        <v>11849976</v>
      </c>
      <c r="P196" s="24">
        <v>2328145</v>
      </c>
      <c r="Q196" s="25">
        <v>6248896</v>
      </c>
      <c r="R196" s="25">
        <v>6798485</v>
      </c>
      <c r="S196" s="40">
        <v>15375526</v>
      </c>
      <c r="T196" s="24">
        <v>0</v>
      </c>
      <c r="U196" s="25">
        <v>0</v>
      </c>
      <c r="V196" s="25">
        <v>0</v>
      </c>
      <c r="W196" s="40">
        <v>0</v>
      </c>
    </row>
    <row r="197" spans="1:23" ht="13.5">
      <c r="A197" s="13" t="s">
        <v>26</v>
      </c>
      <c r="B197" s="14" t="s">
        <v>358</v>
      </c>
      <c r="C197" s="15" t="s">
        <v>359</v>
      </c>
      <c r="D197" s="24">
        <v>95653571</v>
      </c>
      <c r="E197" s="25">
        <v>113090414</v>
      </c>
      <c r="F197" s="25">
        <v>72377747</v>
      </c>
      <c r="G197" s="34">
        <f t="shared" si="35"/>
        <v>0.6399989569407712</v>
      </c>
      <c r="H197" s="24">
        <v>1112356</v>
      </c>
      <c r="I197" s="25">
        <v>8112373</v>
      </c>
      <c r="J197" s="25">
        <v>5020326</v>
      </c>
      <c r="K197" s="24">
        <v>14245055</v>
      </c>
      <c r="L197" s="24">
        <v>12851318</v>
      </c>
      <c r="M197" s="25">
        <v>14910082</v>
      </c>
      <c r="N197" s="25">
        <v>6657487</v>
      </c>
      <c r="O197" s="24">
        <v>34418887</v>
      </c>
      <c r="P197" s="24">
        <v>10654925</v>
      </c>
      <c r="Q197" s="25">
        <v>7260016</v>
      </c>
      <c r="R197" s="25">
        <v>5798864</v>
      </c>
      <c r="S197" s="40">
        <v>23713805</v>
      </c>
      <c r="T197" s="24">
        <v>0</v>
      </c>
      <c r="U197" s="25">
        <v>0</v>
      </c>
      <c r="V197" s="25">
        <v>0</v>
      </c>
      <c r="W197" s="40">
        <v>0</v>
      </c>
    </row>
    <row r="198" spans="1:23" ht="13.5">
      <c r="A198" s="13" t="s">
        <v>26</v>
      </c>
      <c r="B198" s="14" t="s">
        <v>360</v>
      </c>
      <c r="C198" s="15" t="s">
        <v>361</v>
      </c>
      <c r="D198" s="24">
        <v>90012694</v>
      </c>
      <c r="E198" s="25">
        <v>89261323</v>
      </c>
      <c r="F198" s="25">
        <v>53828083</v>
      </c>
      <c r="G198" s="34">
        <f t="shared" si="35"/>
        <v>0.6030392693148857</v>
      </c>
      <c r="H198" s="24">
        <v>8075210</v>
      </c>
      <c r="I198" s="25">
        <v>5560228</v>
      </c>
      <c r="J198" s="25">
        <v>1282763</v>
      </c>
      <c r="K198" s="24">
        <v>14918201</v>
      </c>
      <c r="L198" s="24">
        <v>9735765</v>
      </c>
      <c r="M198" s="25">
        <v>5882767</v>
      </c>
      <c r="N198" s="25">
        <v>1206481</v>
      </c>
      <c r="O198" s="24">
        <v>16825013</v>
      </c>
      <c r="P198" s="24">
        <v>2789391</v>
      </c>
      <c r="Q198" s="25">
        <v>7514239</v>
      </c>
      <c r="R198" s="25">
        <v>11781239</v>
      </c>
      <c r="S198" s="40">
        <v>22084869</v>
      </c>
      <c r="T198" s="24">
        <v>0</v>
      </c>
      <c r="U198" s="25">
        <v>0</v>
      </c>
      <c r="V198" s="25">
        <v>0</v>
      </c>
      <c r="W198" s="40">
        <v>0</v>
      </c>
    </row>
    <row r="199" spans="1:23" ht="13.5">
      <c r="A199" s="13" t="s">
        <v>26</v>
      </c>
      <c r="B199" s="14" t="s">
        <v>362</v>
      </c>
      <c r="C199" s="15" t="s">
        <v>363</v>
      </c>
      <c r="D199" s="24">
        <v>155357284</v>
      </c>
      <c r="E199" s="25">
        <v>163092249</v>
      </c>
      <c r="F199" s="25">
        <v>69404908</v>
      </c>
      <c r="G199" s="34">
        <f t="shared" si="35"/>
        <v>0.42555614031663763</v>
      </c>
      <c r="H199" s="24">
        <v>2299415</v>
      </c>
      <c r="I199" s="25">
        <v>3893919</v>
      </c>
      <c r="J199" s="25">
        <v>3543532</v>
      </c>
      <c r="K199" s="24">
        <v>9736866</v>
      </c>
      <c r="L199" s="24">
        <v>9295614</v>
      </c>
      <c r="M199" s="25">
        <v>5090889</v>
      </c>
      <c r="N199" s="25">
        <v>11709689</v>
      </c>
      <c r="O199" s="24">
        <v>26096192</v>
      </c>
      <c r="P199" s="24">
        <v>4789338</v>
      </c>
      <c r="Q199" s="25">
        <v>14338430</v>
      </c>
      <c r="R199" s="25">
        <v>14444082</v>
      </c>
      <c r="S199" s="40">
        <v>33571850</v>
      </c>
      <c r="T199" s="24">
        <v>0</v>
      </c>
      <c r="U199" s="25">
        <v>0</v>
      </c>
      <c r="V199" s="25">
        <v>0</v>
      </c>
      <c r="W199" s="40">
        <v>0</v>
      </c>
    </row>
    <row r="200" spans="1:23" ht="13.5">
      <c r="A200" s="13" t="s">
        <v>41</v>
      </c>
      <c r="B200" s="14" t="s">
        <v>364</v>
      </c>
      <c r="C200" s="15" t="s">
        <v>365</v>
      </c>
      <c r="D200" s="24">
        <v>709125000</v>
      </c>
      <c r="E200" s="25">
        <v>682272778</v>
      </c>
      <c r="F200" s="25">
        <v>283635934</v>
      </c>
      <c r="G200" s="34">
        <f t="shared" si="35"/>
        <v>0.41572219080972916</v>
      </c>
      <c r="H200" s="24">
        <v>12469631</v>
      </c>
      <c r="I200" s="25">
        <v>14602188</v>
      </c>
      <c r="J200" s="25">
        <v>42268922</v>
      </c>
      <c r="K200" s="24">
        <v>69340741</v>
      </c>
      <c r="L200" s="24">
        <v>14654894</v>
      </c>
      <c r="M200" s="25">
        <v>67928996</v>
      </c>
      <c r="N200" s="25">
        <v>31514144</v>
      </c>
      <c r="O200" s="24">
        <v>114098034</v>
      </c>
      <c r="P200" s="24">
        <v>33615425</v>
      </c>
      <c r="Q200" s="25">
        <v>22760780</v>
      </c>
      <c r="R200" s="25">
        <v>43820954</v>
      </c>
      <c r="S200" s="40">
        <v>100197159</v>
      </c>
      <c r="T200" s="24">
        <v>0</v>
      </c>
      <c r="U200" s="25">
        <v>0</v>
      </c>
      <c r="V200" s="25">
        <v>0</v>
      </c>
      <c r="W200" s="40">
        <v>0</v>
      </c>
    </row>
    <row r="201" spans="1:23" ht="13.5">
      <c r="A201" s="16"/>
      <c r="B201" s="17" t="s">
        <v>366</v>
      </c>
      <c r="C201" s="18"/>
      <c r="D201" s="26">
        <f>SUM(D196:D200)</f>
        <v>1100365261</v>
      </c>
      <c r="E201" s="27">
        <f>SUM(E196:E200)</f>
        <v>1098077686</v>
      </c>
      <c r="F201" s="27">
        <f>SUM(F196:F200)</f>
        <v>509587509</v>
      </c>
      <c r="G201" s="35">
        <f t="shared" si="35"/>
        <v>0.4640723652770775</v>
      </c>
      <c r="H201" s="26">
        <f aca="true" t="shared" si="40" ref="H201:W201">SUM(H196:H200)</f>
        <v>23956612</v>
      </c>
      <c r="I201" s="27">
        <f t="shared" si="40"/>
        <v>35284043</v>
      </c>
      <c r="J201" s="27">
        <f t="shared" si="40"/>
        <v>52115543</v>
      </c>
      <c r="K201" s="26">
        <f t="shared" si="40"/>
        <v>111356198</v>
      </c>
      <c r="L201" s="26">
        <f t="shared" si="40"/>
        <v>50597575</v>
      </c>
      <c r="M201" s="27">
        <f t="shared" si="40"/>
        <v>93870684</v>
      </c>
      <c r="N201" s="27">
        <f t="shared" si="40"/>
        <v>58819843</v>
      </c>
      <c r="O201" s="26">
        <f t="shared" si="40"/>
        <v>203288102</v>
      </c>
      <c r="P201" s="26">
        <f t="shared" si="40"/>
        <v>54177224</v>
      </c>
      <c r="Q201" s="27">
        <f t="shared" si="40"/>
        <v>58122361</v>
      </c>
      <c r="R201" s="27">
        <f t="shared" si="40"/>
        <v>82643624</v>
      </c>
      <c r="S201" s="41">
        <f t="shared" si="40"/>
        <v>194943209</v>
      </c>
      <c r="T201" s="26">
        <f t="shared" si="40"/>
        <v>0</v>
      </c>
      <c r="U201" s="27">
        <f t="shared" si="40"/>
        <v>0</v>
      </c>
      <c r="V201" s="27">
        <f t="shared" si="40"/>
        <v>0</v>
      </c>
      <c r="W201" s="41">
        <f t="shared" si="40"/>
        <v>0</v>
      </c>
    </row>
    <row r="202" spans="1:23" ht="13.5">
      <c r="A202" s="19"/>
      <c r="B202" s="20" t="s">
        <v>367</v>
      </c>
      <c r="C202" s="21"/>
      <c r="D202" s="30">
        <f>SUM(D170:D175,D177:D181,D183:D187,D189:D194,D196:D200)</f>
        <v>6796585019</v>
      </c>
      <c r="E202" s="31">
        <f>SUM(E170:E175,E177:E181,E183:E187,E189:E194,E196:E200)</f>
        <v>6955184827</v>
      </c>
      <c r="F202" s="31">
        <f>SUM(F170:F175,F177:F181,F183:F187,F189:F194,F196:F200)</f>
        <v>5570072062</v>
      </c>
      <c r="G202" s="37">
        <f t="shared" si="35"/>
        <v>0.8008517675011313</v>
      </c>
      <c r="H202" s="30">
        <f aca="true" t="shared" si="41" ref="H202:W202">SUM(H170:H175,H177:H181,H183:H187,H189:H194,H196:H200)</f>
        <v>244991925</v>
      </c>
      <c r="I202" s="31">
        <f t="shared" si="41"/>
        <v>1517859988</v>
      </c>
      <c r="J202" s="31">
        <f t="shared" si="41"/>
        <v>1509755082</v>
      </c>
      <c r="K202" s="30">
        <f t="shared" si="41"/>
        <v>3272606995</v>
      </c>
      <c r="L202" s="30">
        <f t="shared" si="41"/>
        <v>318973583</v>
      </c>
      <c r="M202" s="31">
        <f t="shared" si="41"/>
        <v>460604579</v>
      </c>
      <c r="N202" s="31">
        <f t="shared" si="41"/>
        <v>502120260</v>
      </c>
      <c r="O202" s="30">
        <f t="shared" si="41"/>
        <v>1281698422</v>
      </c>
      <c r="P202" s="30">
        <f t="shared" si="41"/>
        <v>265543403</v>
      </c>
      <c r="Q202" s="31">
        <f t="shared" si="41"/>
        <v>387483958</v>
      </c>
      <c r="R202" s="31">
        <f t="shared" si="41"/>
        <v>362739284</v>
      </c>
      <c r="S202" s="43">
        <f t="shared" si="41"/>
        <v>1015766645</v>
      </c>
      <c r="T202" s="26">
        <f t="shared" si="41"/>
        <v>0</v>
      </c>
      <c r="U202" s="27">
        <f t="shared" si="41"/>
        <v>0</v>
      </c>
      <c r="V202" s="27">
        <f t="shared" si="41"/>
        <v>0</v>
      </c>
      <c r="W202" s="41">
        <f t="shared" si="41"/>
        <v>0</v>
      </c>
    </row>
    <row r="203" spans="1:23" ht="13.5">
      <c r="A203" s="8"/>
      <c r="B203" s="9" t="s">
        <v>603</v>
      </c>
      <c r="C203" s="10"/>
      <c r="D203" s="28"/>
      <c r="E203" s="29"/>
      <c r="F203" s="29"/>
      <c r="G203" s="36"/>
      <c r="H203" s="28"/>
      <c r="I203" s="29"/>
      <c r="J203" s="29"/>
      <c r="K203" s="28"/>
      <c r="L203" s="28"/>
      <c r="M203" s="29"/>
      <c r="N203" s="29"/>
      <c r="O203" s="28"/>
      <c r="P203" s="28"/>
      <c r="Q203" s="29"/>
      <c r="R203" s="29"/>
      <c r="S203" s="42"/>
      <c r="T203" s="28"/>
      <c r="U203" s="29"/>
      <c r="V203" s="29"/>
      <c r="W203" s="42"/>
    </row>
    <row r="204" spans="1:23" ht="13.5">
      <c r="A204" s="12"/>
      <c r="B204" s="9" t="s">
        <v>368</v>
      </c>
      <c r="C204" s="10"/>
      <c r="D204" s="28"/>
      <c r="E204" s="29"/>
      <c r="F204" s="29"/>
      <c r="G204" s="36"/>
      <c r="H204" s="28"/>
      <c r="I204" s="29"/>
      <c r="J204" s="29"/>
      <c r="K204" s="28"/>
      <c r="L204" s="28"/>
      <c r="M204" s="29"/>
      <c r="N204" s="29"/>
      <c r="O204" s="28"/>
      <c r="P204" s="28"/>
      <c r="Q204" s="29"/>
      <c r="R204" s="29"/>
      <c r="S204" s="42"/>
      <c r="T204" s="28"/>
      <c r="U204" s="29"/>
      <c r="V204" s="29"/>
      <c r="W204" s="42"/>
    </row>
    <row r="205" spans="1:23" ht="13.5">
      <c r="A205" s="13" t="s">
        <v>26</v>
      </c>
      <c r="B205" s="14" t="s">
        <v>369</v>
      </c>
      <c r="C205" s="15" t="s">
        <v>370</v>
      </c>
      <c r="D205" s="24">
        <v>276983400</v>
      </c>
      <c r="E205" s="25">
        <v>339720000</v>
      </c>
      <c r="F205" s="25">
        <v>78030010</v>
      </c>
      <c r="G205" s="34">
        <f aca="true" t="shared" si="42" ref="G205:G228">IF($E205=0,0,$F205/$E205)</f>
        <v>0.2296891852113505</v>
      </c>
      <c r="H205" s="24">
        <v>676253</v>
      </c>
      <c r="I205" s="25">
        <v>18343708</v>
      </c>
      <c r="J205" s="25">
        <v>10810122</v>
      </c>
      <c r="K205" s="24">
        <v>29830083</v>
      </c>
      <c r="L205" s="24">
        <v>5160530</v>
      </c>
      <c r="M205" s="25">
        <v>8850460</v>
      </c>
      <c r="N205" s="25">
        <v>7530002</v>
      </c>
      <c r="O205" s="24">
        <v>21540992</v>
      </c>
      <c r="P205" s="24">
        <v>22963014</v>
      </c>
      <c r="Q205" s="25">
        <v>1456369</v>
      </c>
      <c r="R205" s="25">
        <v>2239552</v>
      </c>
      <c r="S205" s="40">
        <v>26658935</v>
      </c>
      <c r="T205" s="24">
        <v>0</v>
      </c>
      <c r="U205" s="25">
        <v>0</v>
      </c>
      <c r="V205" s="25">
        <v>0</v>
      </c>
      <c r="W205" s="40">
        <v>0</v>
      </c>
    </row>
    <row r="206" spans="1:23" ht="13.5">
      <c r="A206" s="13" t="s">
        <v>26</v>
      </c>
      <c r="B206" s="14" t="s">
        <v>371</v>
      </c>
      <c r="C206" s="15" t="s">
        <v>372</v>
      </c>
      <c r="D206" s="24">
        <v>195149001</v>
      </c>
      <c r="E206" s="25">
        <v>122651617</v>
      </c>
      <c r="F206" s="25">
        <v>59439924</v>
      </c>
      <c r="G206" s="34">
        <f t="shared" si="42"/>
        <v>0.4846240551398519</v>
      </c>
      <c r="H206" s="24">
        <v>5256071</v>
      </c>
      <c r="I206" s="25">
        <v>8853598</v>
      </c>
      <c r="J206" s="25">
        <v>2700171</v>
      </c>
      <c r="K206" s="24">
        <v>16809840</v>
      </c>
      <c r="L206" s="24">
        <v>5848236</v>
      </c>
      <c r="M206" s="25">
        <v>9779402</v>
      </c>
      <c r="N206" s="25">
        <v>14606062</v>
      </c>
      <c r="O206" s="24">
        <v>30233700</v>
      </c>
      <c r="P206" s="24">
        <v>5184837</v>
      </c>
      <c r="Q206" s="25">
        <v>4655049</v>
      </c>
      <c r="R206" s="25">
        <v>2556498</v>
      </c>
      <c r="S206" s="40">
        <v>12396384</v>
      </c>
      <c r="T206" s="24">
        <v>0</v>
      </c>
      <c r="U206" s="25">
        <v>0</v>
      </c>
      <c r="V206" s="25">
        <v>0</v>
      </c>
      <c r="W206" s="40">
        <v>0</v>
      </c>
    </row>
    <row r="207" spans="1:23" ht="13.5">
      <c r="A207" s="13" t="s">
        <v>26</v>
      </c>
      <c r="B207" s="14" t="s">
        <v>373</v>
      </c>
      <c r="C207" s="15" t="s">
        <v>374</v>
      </c>
      <c r="D207" s="24">
        <v>144719208</v>
      </c>
      <c r="E207" s="25">
        <v>147358217</v>
      </c>
      <c r="F207" s="25">
        <v>95410560</v>
      </c>
      <c r="G207" s="34">
        <f t="shared" si="42"/>
        <v>0.6474736322304986</v>
      </c>
      <c r="H207" s="24">
        <v>13001144</v>
      </c>
      <c r="I207" s="25">
        <v>5018525</v>
      </c>
      <c r="J207" s="25">
        <v>5163095</v>
      </c>
      <c r="K207" s="24">
        <v>23182764</v>
      </c>
      <c r="L207" s="24">
        <v>2953999</v>
      </c>
      <c r="M207" s="25">
        <v>6148346</v>
      </c>
      <c r="N207" s="25">
        <v>1076237</v>
      </c>
      <c r="O207" s="24">
        <v>10178582</v>
      </c>
      <c r="P207" s="24">
        <v>34843903</v>
      </c>
      <c r="Q207" s="25">
        <v>1272617</v>
      </c>
      <c r="R207" s="25">
        <v>25932694</v>
      </c>
      <c r="S207" s="40">
        <v>62049214</v>
      </c>
      <c r="T207" s="24">
        <v>0</v>
      </c>
      <c r="U207" s="25">
        <v>0</v>
      </c>
      <c r="V207" s="25">
        <v>0</v>
      </c>
      <c r="W207" s="40">
        <v>0</v>
      </c>
    </row>
    <row r="208" spans="1:23" ht="13.5">
      <c r="A208" s="13" t="s">
        <v>26</v>
      </c>
      <c r="B208" s="14" t="s">
        <v>375</v>
      </c>
      <c r="C208" s="15" t="s">
        <v>376</v>
      </c>
      <c r="D208" s="24">
        <v>76837416</v>
      </c>
      <c r="E208" s="25">
        <v>70695751</v>
      </c>
      <c r="F208" s="25">
        <v>32282642</v>
      </c>
      <c r="G208" s="34">
        <f t="shared" si="42"/>
        <v>0.45664189917156406</v>
      </c>
      <c r="H208" s="24">
        <v>49385</v>
      </c>
      <c r="I208" s="25">
        <v>47925</v>
      </c>
      <c r="J208" s="25">
        <v>233906</v>
      </c>
      <c r="K208" s="24">
        <v>331216</v>
      </c>
      <c r="L208" s="24">
        <v>11752532</v>
      </c>
      <c r="M208" s="25">
        <v>4458883</v>
      </c>
      <c r="N208" s="25">
        <v>7640547</v>
      </c>
      <c r="O208" s="24">
        <v>23851962</v>
      </c>
      <c r="P208" s="24">
        <v>2244674</v>
      </c>
      <c r="Q208" s="25">
        <v>1817440</v>
      </c>
      <c r="R208" s="25">
        <v>4037350</v>
      </c>
      <c r="S208" s="40">
        <v>8099464</v>
      </c>
      <c r="T208" s="24">
        <v>0</v>
      </c>
      <c r="U208" s="25">
        <v>0</v>
      </c>
      <c r="V208" s="25">
        <v>0</v>
      </c>
      <c r="W208" s="40">
        <v>0</v>
      </c>
    </row>
    <row r="209" spans="1:23" ht="13.5">
      <c r="A209" s="13" t="s">
        <v>26</v>
      </c>
      <c r="B209" s="14" t="s">
        <v>377</v>
      </c>
      <c r="C209" s="15" t="s">
        <v>378</v>
      </c>
      <c r="D209" s="24">
        <v>69451800</v>
      </c>
      <c r="E209" s="25">
        <v>69451800</v>
      </c>
      <c r="F209" s="25">
        <v>7258507</v>
      </c>
      <c r="G209" s="34">
        <f t="shared" si="42"/>
        <v>0.10451143094923386</v>
      </c>
      <c r="H209" s="24">
        <v>-11606860</v>
      </c>
      <c r="I209" s="25">
        <v>907562</v>
      </c>
      <c r="J209" s="25">
        <v>4460621</v>
      </c>
      <c r="K209" s="24">
        <v>-6238677</v>
      </c>
      <c r="L209" s="24">
        <v>2410060</v>
      </c>
      <c r="M209" s="25">
        <v>2520576</v>
      </c>
      <c r="N209" s="25">
        <v>1072601</v>
      </c>
      <c r="O209" s="24">
        <v>6003237</v>
      </c>
      <c r="P209" s="24">
        <v>0</v>
      </c>
      <c r="Q209" s="25">
        <v>7493947</v>
      </c>
      <c r="R209" s="25">
        <v>0</v>
      </c>
      <c r="S209" s="40">
        <v>7493947</v>
      </c>
      <c r="T209" s="24">
        <v>0</v>
      </c>
      <c r="U209" s="25">
        <v>0</v>
      </c>
      <c r="V209" s="25">
        <v>0</v>
      </c>
      <c r="W209" s="40">
        <v>0</v>
      </c>
    </row>
    <row r="210" spans="1:23" ht="13.5">
      <c r="A210" s="13" t="s">
        <v>26</v>
      </c>
      <c r="B210" s="14" t="s">
        <v>379</v>
      </c>
      <c r="C210" s="15" t="s">
        <v>380</v>
      </c>
      <c r="D210" s="24">
        <v>135875196</v>
      </c>
      <c r="E210" s="25">
        <v>145875200</v>
      </c>
      <c r="F210" s="25">
        <v>14124411</v>
      </c>
      <c r="G210" s="34">
        <f t="shared" si="42"/>
        <v>0.09682530683762558</v>
      </c>
      <c r="H210" s="24">
        <v>790549</v>
      </c>
      <c r="I210" s="25">
        <v>2220189</v>
      </c>
      <c r="J210" s="25">
        <v>888040</v>
      </c>
      <c r="K210" s="24">
        <v>3898778</v>
      </c>
      <c r="L210" s="24">
        <v>477467</v>
      </c>
      <c r="M210" s="25">
        <v>1334290</v>
      </c>
      <c r="N210" s="25">
        <v>1354078</v>
      </c>
      <c r="O210" s="24">
        <v>3165835</v>
      </c>
      <c r="P210" s="24">
        <v>1103988</v>
      </c>
      <c r="Q210" s="25">
        <v>5619908</v>
      </c>
      <c r="R210" s="25">
        <v>335902</v>
      </c>
      <c r="S210" s="40">
        <v>7059798</v>
      </c>
      <c r="T210" s="24">
        <v>0</v>
      </c>
      <c r="U210" s="25">
        <v>0</v>
      </c>
      <c r="V210" s="25">
        <v>0</v>
      </c>
      <c r="W210" s="40">
        <v>0</v>
      </c>
    </row>
    <row r="211" spans="1:23" ht="13.5">
      <c r="A211" s="13" t="s">
        <v>26</v>
      </c>
      <c r="B211" s="14" t="s">
        <v>381</v>
      </c>
      <c r="C211" s="15" t="s">
        <v>382</v>
      </c>
      <c r="D211" s="24">
        <v>142187850</v>
      </c>
      <c r="E211" s="25">
        <v>142187850</v>
      </c>
      <c r="F211" s="25">
        <v>29390246</v>
      </c>
      <c r="G211" s="34">
        <f t="shared" si="42"/>
        <v>0.2067001224084899</v>
      </c>
      <c r="H211" s="24">
        <v>-13838426</v>
      </c>
      <c r="I211" s="25">
        <v>5393623</v>
      </c>
      <c r="J211" s="25">
        <v>967994</v>
      </c>
      <c r="K211" s="24">
        <v>-7476809</v>
      </c>
      <c r="L211" s="24">
        <v>2399925</v>
      </c>
      <c r="M211" s="25">
        <v>14803595</v>
      </c>
      <c r="N211" s="25">
        <v>3840390</v>
      </c>
      <c r="O211" s="24">
        <v>21043910</v>
      </c>
      <c r="P211" s="24">
        <v>7778360</v>
      </c>
      <c r="Q211" s="25">
        <v>6075007</v>
      </c>
      <c r="R211" s="25">
        <v>1969778</v>
      </c>
      <c r="S211" s="40">
        <v>15823145</v>
      </c>
      <c r="T211" s="24">
        <v>0</v>
      </c>
      <c r="U211" s="25">
        <v>0</v>
      </c>
      <c r="V211" s="25">
        <v>0</v>
      </c>
      <c r="W211" s="40">
        <v>0</v>
      </c>
    </row>
    <row r="212" spans="1:23" ht="13.5">
      <c r="A212" s="13" t="s">
        <v>41</v>
      </c>
      <c r="B212" s="14" t="s">
        <v>383</v>
      </c>
      <c r="C212" s="15" t="s">
        <v>384</v>
      </c>
      <c r="D212" s="24">
        <v>19016865</v>
      </c>
      <c r="E212" s="25">
        <v>15269853</v>
      </c>
      <c r="F212" s="25">
        <v>11527437</v>
      </c>
      <c r="G212" s="34">
        <f t="shared" si="42"/>
        <v>0.7549147329709068</v>
      </c>
      <c r="H212" s="24">
        <v>740256</v>
      </c>
      <c r="I212" s="25">
        <v>2185601</v>
      </c>
      <c r="J212" s="25">
        <v>275731</v>
      </c>
      <c r="K212" s="24">
        <v>3201588</v>
      </c>
      <c r="L212" s="24">
        <v>154203</v>
      </c>
      <c r="M212" s="25">
        <v>3417973</v>
      </c>
      <c r="N212" s="25">
        <v>4584491</v>
      </c>
      <c r="O212" s="24">
        <v>8156667</v>
      </c>
      <c r="P212" s="24">
        <v>123730</v>
      </c>
      <c r="Q212" s="25">
        <v>-746323</v>
      </c>
      <c r="R212" s="25">
        <v>791775</v>
      </c>
      <c r="S212" s="40">
        <v>169182</v>
      </c>
      <c r="T212" s="24">
        <v>0</v>
      </c>
      <c r="U212" s="25">
        <v>0</v>
      </c>
      <c r="V212" s="25">
        <v>0</v>
      </c>
      <c r="W212" s="40">
        <v>0</v>
      </c>
    </row>
    <row r="213" spans="1:23" ht="13.5">
      <c r="A213" s="16"/>
      <c r="B213" s="17" t="s">
        <v>385</v>
      </c>
      <c r="C213" s="18"/>
      <c r="D213" s="26">
        <f>SUM(D205:D212)</f>
        <v>1060220736</v>
      </c>
      <c r="E213" s="27">
        <f>SUM(E205:E212)</f>
        <v>1053210288</v>
      </c>
      <c r="F213" s="27">
        <f>SUM(F205:F212)</f>
        <v>327463737</v>
      </c>
      <c r="G213" s="35">
        <f t="shared" si="42"/>
        <v>0.310919614754086</v>
      </c>
      <c r="H213" s="26">
        <f aca="true" t="shared" si="43" ref="H213:W213">SUM(H205:H212)</f>
        <v>-4931628</v>
      </c>
      <c r="I213" s="27">
        <f t="shared" si="43"/>
        <v>42970731</v>
      </c>
      <c r="J213" s="27">
        <f t="shared" si="43"/>
        <v>25499680</v>
      </c>
      <c r="K213" s="26">
        <f t="shared" si="43"/>
        <v>63538783</v>
      </c>
      <c r="L213" s="26">
        <f t="shared" si="43"/>
        <v>31156952</v>
      </c>
      <c r="M213" s="27">
        <f t="shared" si="43"/>
        <v>51313525</v>
      </c>
      <c r="N213" s="27">
        <f t="shared" si="43"/>
        <v>41704408</v>
      </c>
      <c r="O213" s="26">
        <f t="shared" si="43"/>
        <v>124174885</v>
      </c>
      <c r="P213" s="26">
        <f t="shared" si="43"/>
        <v>74242506</v>
      </c>
      <c r="Q213" s="27">
        <f t="shared" si="43"/>
        <v>27644014</v>
      </c>
      <c r="R213" s="27">
        <f t="shared" si="43"/>
        <v>37863549</v>
      </c>
      <c r="S213" s="41">
        <f t="shared" si="43"/>
        <v>139750069</v>
      </c>
      <c r="T213" s="26">
        <f t="shared" si="43"/>
        <v>0</v>
      </c>
      <c r="U213" s="27">
        <f t="shared" si="43"/>
        <v>0</v>
      </c>
      <c r="V213" s="27">
        <f t="shared" si="43"/>
        <v>0</v>
      </c>
      <c r="W213" s="41">
        <f t="shared" si="43"/>
        <v>0</v>
      </c>
    </row>
    <row r="214" spans="1:23" ht="13.5">
      <c r="A214" s="13" t="s">
        <v>26</v>
      </c>
      <c r="B214" s="14" t="s">
        <v>386</v>
      </c>
      <c r="C214" s="15" t="s">
        <v>387</v>
      </c>
      <c r="D214" s="24">
        <v>25666992</v>
      </c>
      <c r="E214" s="25">
        <v>26912000</v>
      </c>
      <c r="F214" s="25">
        <v>16113574</v>
      </c>
      <c r="G214" s="34">
        <f t="shared" si="42"/>
        <v>0.598750520214031</v>
      </c>
      <c r="H214" s="24">
        <v>2754532</v>
      </c>
      <c r="I214" s="25">
        <v>393195</v>
      </c>
      <c r="J214" s="25">
        <v>390738</v>
      </c>
      <c r="K214" s="24">
        <v>3538465</v>
      </c>
      <c r="L214" s="24">
        <v>3871046</v>
      </c>
      <c r="M214" s="25">
        <v>4930272</v>
      </c>
      <c r="N214" s="25">
        <v>1266756</v>
      </c>
      <c r="O214" s="24">
        <v>10068074</v>
      </c>
      <c r="P214" s="24">
        <v>136328</v>
      </c>
      <c r="Q214" s="25">
        <v>708986</v>
      </c>
      <c r="R214" s="25">
        <v>1661721</v>
      </c>
      <c r="S214" s="40">
        <v>2507035</v>
      </c>
      <c r="T214" s="24">
        <v>0</v>
      </c>
      <c r="U214" s="25">
        <v>0</v>
      </c>
      <c r="V214" s="25">
        <v>0</v>
      </c>
      <c r="W214" s="40">
        <v>0</v>
      </c>
    </row>
    <row r="215" spans="1:23" ht="13.5">
      <c r="A215" s="13" t="s">
        <v>26</v>
      </c>
      <c r="B215" s="14" t="s">
        <v>388</v>
      </c>
      <c r="C215" s="15" t="s">
        <v>389</v>
      </c>
      <c r="D215" s="24">
        <v>251087639</v>
      </c>
      <c r="E215" s="25">
        <v>554087926</v>
      </c>
      <c r="F215" s="25">
        <v>89627124</v>
      </c>
      <c r="G215" s="34">
        <f t="shared" si="42"/>
        <v>0.1617561397647203</v>
      </c>
      <c r="H215" s="24">
        <v>13297023</v>
      </c>
      <c r="I215" s="25">
        <v>5481024</v>
      </c>
      <c r="J215" s="25">
        <v>10424416</v>
      </c>
      <c r="K215" s="24">
        <v>29202463</v>
      </c>
      <c r="L215" s="24">
        <v>5590253</v>
      </c>
      <c r="M215" s="25">
        <v>7269508</v>
      </c>
      <c r="N215" s="25">
        <v>22202096</v>
      </c>
      <c r="O215" s="24">
        <v>35061857</v>
      </c>
      <c r="P215" s="24">
        <v>463850</v>
      </c>
      <c r="Q215" s="25">
        <v>6811634</v>
      </c>
      <c r="R215" s="25">
        <v>18087320</v>
      </c>
      <c r="S215" s="40">
        <v>25362804</v>
      </c>
      <c r="T215" s="24">
        <v>0</v>
      </c>
      <c r="U215" s="25">
        <v>0</v>
      </c>
      <c r="V215" s="25">
        <v>0</v>
      </c>
      <c r="W215" s="40">
        <v>0</v>
      </c>
    </row>
    <row r="216" spans="1:23" ht="13.5">
      <c r="A216" s="13" t="s">
        <v>26</v>
      </c>
      <c r="B216" s="14" t="s">
        <v>390</v>
      </c>
      <c r="C216" s="15" t="s">
        <v>391</v>
      </c>
      <c r="D216" s="24">
        <v>462136912</v>
      </c>
      <c r="E216" s="25">
        <v>464946423</v>
      </c>
      <c r="F216" s="25">
        <v>297270013</v>
      </c>
      <c r="G216" s="34">
        <f t="shared" si="42"/>
        <v>0.6393640176472548</v>
      </c>
      <c r="H216" s="24">
        <v>17329018</v>
      </c>
      <c r="I216" s="25">
        <v>21047125</v>
      </c>
      <c r="J216" s="25">
        <v>21851434</v>
      </c>
      <c r="K216" s="24">
        <v>60227577</v>
      </c>
      <c r="L216" s="24">
        <v>32327337</v>
      </c>
      <c r="M216" s="25">
        <v>35556268</v>
      </c>
      <c r="N216" s="25">
        <v>38725723</v>
      </c>
      <c r="O216" s="24">
        <v>106609328</v>
      </c>
      <c r="P216" s="24">
        <v>21859504</v>
      </c>
      <c r="Q216" s="25">
        <v>19965903</v>
      </c>
      <c r="R216" s="25">
        <v>88607701</v>
      </c>
      <c r="S216" s="40">
        <v>130433108</v>
      </c>
      <c r="T216" s="24">
        <v>0</v>
      </c>
      <c r="U216" s="25">
        <v>0</v>
      </c>
      <c r="V216" s="25">
        <v>0</v>
      </c>
      <c r="W216" s="40">
        <v>0</v>
      </c>
    </row>
    <row r="217" spans="1:23" ht="13.5">
      <c r="A217" s="13" t="s">
        <v>26</v>
      </c>
      <c r="B217" s="14" t="s">
        <v>392</v>
      </c>
      <c r="C217" s="15" t="s">
        <v>393</v>
      </c>
      <c r="D217" s="24">
        <v>74088016</v>
      </c>
      <c r="E217" s="25">
        <v>84541266</v>
      </c>
      <c r="F217" s="25">
        <v>20431649</v>
      </c>
      <c r="G217" s="34">
        <f t="shared" si="42"/>
        <v>0.24167663871984127</v>
      </c>
      <c r="H217" s="24">
        <v>29925</v>
      </c>
      <c r="I217" s="25">
        <v>0</v>
      </c>
      <c r="J217" s="25">
        <v>0</v>
      </c>
      <c r="K217" s="24">
        <v>29925</v>
      </c>
      <c r="L217" s="24">
        <v>3768247</v>
      </c>
      <c r="M217" s="25">
        <v>2066245</v>
      </c>
      <c r="N217" s="25">
        <v>4378427</v>
      </c>
      <c r="O217" s="24">
        <v>10212919</v>
      </c>
      <c r="P217" s="24">
        <v>2487056</v>
      </c>
      <c r="Q217" s="25">
        <v>7701749</v>
      </c>
      <c r="R217" s="25">
        <v>0</v>
      </c>
      <c r="S217" s="40">
        <v>10188805</v>
      </c>
      <c r="T217" s="24">
        <v>0</v>
      </c>
      <c r="U217" s="25">
        <v>0</v>
      </c>
      <c r="V217" s="25">
        <v>0</v>
      </c>
      <c r="W217" s="40">
        <v>0</v>
      </c>
    </row>
    <row r="218" spans="1:23" ht="13.5">
      <c r="A218" s="13" t="s">
        <v>26</v>
      </c>
      <c r="B218" s="14" t="s">
        <v>394</v>
      </c>
      <c r="C218" s="15" t="s">
        <v>395</v>
      </c>
      <c r="D218" s="24">
        <v>167646750</v>
      </c>
      <c r="E218" s="25">
        <v>198443408</v>
      </c>
      <c r="F218" s="25">
        <v>84378411</v>
      </c>
      <c r="G218" s="34">
        <f t="shared" si="42"/>
        <v>0.4252013803350928</v>
      </c>
      <c r="H218" s="24">
        <v>2189430</v>
      </c>
      <c r="I218" s="25">
        <v>9613055</v>
      </c>
      <c r="J218" s="25">
        <v>7192989</v>
      </c>
      <c r="K218" s="24">
        <v>18995474</v>
      </c>
      <c r="L218" s="24">
        <v>6025884</v>
      </c>
      <c r="M218" s="25">
        <v>4489206</v>
      </c>
      <c r="N218" s="25">
        <v>12095866</v>
      </c>
      <c r="O218" s="24">
        <v>22610956</v>
      </c>
      <c r="P218" s="24">
        <v>7930905</v>
      </c>
      <c r="Q218" s="25">
        <v>4644641</v>
      </c>
      <c r="R218" s="25">
        <v>30196435</v>
      </c>
      <c r="S218" s="40">
        <v>42771981</v>
      </c>
      <c r="T218" s="24">
        <v>0</v>
      </c>
      <c r="U218" s="25">
        <v>0</v>
      </c>
      <c r="V218" s="25">
        <v>0</v>
      </c>
      <c r="W218" s="40">
        <v>0</v>
      </c>
    </row>
    <row r="219" spans="1:23" ht="13.5">
      <c r="A219" s="13" t="s">
        <v>26</v>
      </c>
      <c r="B219" s="14" t="s">
        <v>396</v>
      </c>
      <c r="C219" s="15" t="s">
        <v>397</v>
      </c>
      <c r="D219" s="24">
        <v>119000000</v>
      </c>
      <c r="E219" s="25">
        <v>129000000</v>
      </c>
      <c r="F219" s="25">
        <v>32774541</v>
      </c>
      <c r="G219" s="34">
        <f t="shared" si="42"/>
        <v>0.2540662093023256</v>
      </c>
      <c r="H219" s="24">
        <v>0</v>
      </c>
      <c r="I219" s="25">
        <v>-301960</v>
      </c>
      <c r="J219" s="25">
        <v>0</v>
      </c>
      <c r="K219" s="24">
        <v>-301960</v>
      </c>
      <c r="L219" s="24">
        <v>6440</v>
      </c>
      <c r="M219" s="25">
        <v>0</v>
      </c>
      <c r="N219" s="25">
        <v>0</v>
      </c>
      <c r="O219" s="24">
        <v>6440</v>
      </c>
      <c r="P219" s="24">
        <v>6720420</v>
      </c>
      <c r="Q219" s="25">
        <v>15251890</v>
      </c>
      <c r="R219" s="25">
        <v>11097751</v>
      </c>
      <c r="S219" s="40">
        <v>33070061</v>
      </c>
      <c r="T219" s="24">
        <v>0</v>
      </c>
      <c r="U219" s="25">
        <v>0</v>
      </c>
      <c r="V219" s="25">
        <v>0</v>
      </c>
      <c r="W219" s="40">
        <v>0</v>
      </c>
    </row>
    <row r="220" spans="1:23" ht="13.5">
      <c r="A220" s="13" t="s">
        <v>41</v>
      </c>
      <c r="B220" s="14" t="s">
        <v>398</v>
      </c>
      <c r="C220" s="15" t="s">
        <v>399</v>
      </c>
      <c r="D220" s="24">
        <v>36600000</v>
      </c>
      <c r="E220" s="25">
        <v>46126684</v>
      </c>
      <c r="F220" s="25">
        <v>22814336</v>
      </c>
      <c r="G220" s="34">
        <f t="shared" si="42"/>
        <v>0.4946016930243674</v>
      </c>
      <c r="H220" s="24">
        <v>894923</v>
      </c>
      <c r="I220" s="25">
        <v>2405240</v>
      </c>
      <c r="J220" s="25">
        <v>2167784</v>
      </c>
      <c r="K220" s="24">
        <v>5467947</v>
      </c>
      <c r="L220" s="24">
        <v>2940213</v>
      </c>
      <c r="M220" s="25">
        <v>3786582</v>
      </c>
      <c r="N220" s="25">
        <v>3096110</v>
      </c>
      <c r="O220" s="24">
        <v>9822905</v>
      </c>
      <c r="P220" s="24">
        <v>291222</v>
      </c>
      <c r="Q220" s="25">
        <v>1596093</v>
      </c>
      <c r="R220" s="25">
        <v>5636169</v>
      </c>
      <c r="S220" s="40">
        <v>7523484</v>
      </c>
      <c r="T220" s="24">
        <v>0</v>
      </c>
      <c r="U220" s="25">
        <v>0</v>
      </c>
      <c r="V220" s="25">
        <v>0</v>
      </c>
      <c r="W220" s="40">
        <v>0</v>
      </c>
    </row>
    <row r="221" spans="1:23" ht="13.5">
      <c r="A221" s="16"/>
      <c r="B221" s="17" t="s">
        <v>400</v>
      </c>
      <c r="C221" s="18"/>
      <c r="D221" s="26">
        <f>SUM(D214:D220)</f>
        <v>1136226309</v>
      </c>
      <c r="E221" s="27">
        <f>SUM(E214:E220)</f>
        <v>1504057707</v>
      </c>
      <c r="F221" s="27">
        <f>SUM(F214:F220)</f>
        <v>563409648</v>
      </c>
      <c r="G221" s="35">
        <f t="shared" si="42"/>
        <v>0.3745931059545443</v>
      </c>
      <c r="H221" s="26">
        <f aca="true" t="shared" si="44" ref="H221:W221">SUM(H214:H220)</f>
        <v>36494851</v>
      </c>
      <c r="I221" s="27">
        <f t="shared" si="44"/>
        <v>38637679</v>
      </c>
      <c r="J221" s="27">
        <f t="shared" si="44"/>
        <v>42027361</v>
      </c>
      <c r="K221" s="26">
        <f t="shared" si="44"/>
        <v>117159891</v>
      </c>
      <c r="L221" s="26">
        <f t="shared" si="44"/>
        <v>54529420</v>
      </c>
      <c r="M221" s="27">
        <f t="shared" si="44"/>
        <v>58098081</v>
      </c>
      <c r="N221" s="27">
        <f t="shared" si="44"/>
        <v>81764978</v>
      </c>
      <c r="O221" s="26">
        <f t="shared" si="44"/>
        <v>194392479</v>
      </c>
      <c r="P221" s="26">
        <f t="shared" si="44"/>
        <v>39889285</v>
      </c>
      <c r="Q221" s="27">
        <f t="shared" si="44"/>
        <v>56680896</v>
      </c>
      <c r="R221" s="27">
        <f t="shared" si="44"/>
        <v>155287097</v>
      </c>
      <c r="S221" s="41">
        <f t="shared" si="44"/>
        <v>251857278</v>
      </c>
      <c r="T221" s="26">
        <f t="shared" si="44"/>
        <v>0</v>
      </c>
      <c r="U221" s="27">
        <f t="shared" si="44"/>
        <v>0</v>
      </c>
      <c r="V221" s="27">
        <f t="shared" si="44"/>
        <v>0</v>
      </c>
      <c r="W221" s="41">
        <f t="shared" si="44"/>
        <v>0</v>
      </c>
    </row>
    <row r="222" spans="1:23" ht="13.5">
      <c r="A222" s="13" t="s">
        <v>26</v>
      </c>
      <c r="B222" s="14" t="s">
        <v>401</v>
      </c>
      <c r="C222" s="15" t="s">
        <v>402</v>
      </c>
      <c r="D222" s="24">
        <v>90001891</v>
      </c>
      <c r="E222" s="25">
        <v>76430781</v>
      </c>
      <c r="F222" s="25">
        <v>36683412</v>
      </c>
      <c r="G222" s="34">
        <f t="shared" si="42"/>
        <v>0.47995600097295876</v>
      </c>
      <c r="H222" s="24">
        <v>6844047</v>
      </c>
      <c r="I222" s="25">
        <v>2305213</v>
      </c>
      <c r="J222" s="25">
        <v>0</v>
      </c>
      <c r="K222" s="24">
        <v>9149260</v>
      </c>
      <c r="L222" s="24">
        <v>0</v>
      </c>
      <c r="M222" s="25">
        <v>0</v>
      </c>
      <c r="N222" s="25">
        <v>0</v>
      </c>
      <c r="O222" s="24">
        <v>0</v>
      </c>
      <c r="P222" s="24">
        <v>19784833</v>
      </c>
      <c r="Q222" s="25">
        <v>6194707</v>
      </c>
      <c r="R222" s="25">
        <v>1554612</v>
      </c>
      <c r="S222" s="40">
        <v>27534152</v>
      </c>
      <c r="T222" s="24">
        <v>0</v>
      </c>
      <c r="U222" s="25">
        <v>0</v>
      </c>
      <c r="V222" s="25">
        <v>0</v>
      </c>
      <c r="W222" s="40">
        <v>0</v>
      </c>
    </row>
    <row r="223" spans="1:23" ht="13.5">
      <c r="A223" s="13" t="s">
        <v>26</v>
      </c>
      <c r="B223" s="14" t="s">
        <v>403</v>
      </c>
      <c r="C223" s="15" t="s">
        <v>404</v>
      </c>
      <c r="D223" s="24">
        <v>321609606</v>
      </c>
      <c r="E223" s="25">
        <v>323774308</v>
      </c>
      <c r="F223" s="25">
        <v>185741153</v>
      </c>
      <c r="G223" s="34">
        <f t="shared" si="42"/>
        <v>0.5736747740960348</v>
      </c>
      <c r="H223" s="24">
        <v>31788532</v>
      </c>
      <c r="I223" s="25">
        <v>18261697</v>
      </c>
      <c r="J223" s="25">
        <v>13060087</v>
      </c>
      <c r="K223" s="24">
        <v>63110316</v>
      </c>
      <c r="L223" s="24">
        <v>34218190</v>
      </c>
      <c r="M223" s="25">
        <v>15893609</v>
      </c>
      <c r="N223" s="25">
        <v>25244527</v>
      </c>
      <c r="O223" s="24">
        <v>75356326</v>
      </c>
      <c r="P223" s="24">
        <v>9334138</v>
      </c>
      <c r="Q223" s="25">
        <v>10869261</v>
      </c>
      <c r="R223" s="25">
        <v>27071112</v>
      </c>
      <c r="S223" s="40">
        <v>47274511</v>
      </c>
      <c r="T223" s="24">
        <v>0</v>
      </c>
      <c r="U223" s="25">
        <v>0</v>
      </c>
      <c r="V223" s="25">
        <v>0</v>
      </c>
      <c r="W223" s="40">
        <v>0</v>
      </c>
    </row>
    <row r="224" spans="1:23" ht="13.5">
      <c r="A224" s="13" t="s">
        <v>26</v>
      </c>
      <c r="B224" s="14" t="s">
        <v>405</v>
      </c>
      <c r="C224" s="15" t="s">
        <v>406</v>
      </c>
      <c r="D224" s="24">
        <v>616292000</v>
      </c>
      <c r="E224" s="25">
        <v>601048000</v>
      </c>
      <c r="F224" s="25">
        <v>89453056</v>
      </c>
      <c r="G224" s="34">
        <f t="shared" si="42"/>
        <v>0.14882847293394205</v>
      </c>
      <c r="H224" s="24">
        <v>245199</v>
      </c>
      <c r="I224" s="25">
        <v>14041441</v>
      </c>
      <c r="J224" s="25">
        <v>4210389</v>
      </c>
      <c r="K224" s="24">
        <v>18497029</v>
      </c>
      <c r="L224" s="24">
        <v>12489795</v>
      </c>
      <c r="M224" s="25">
        <v>859005</v>
      </c>
      <c r="N224" s="25">
        <v>246557</v>
      </c>
      <c r="O224" s="24">
        <v>13595357</v>
      </c>
      <c r="P224" s="24">
        <v>19161247</v>
      </c>
      <c r="Q224" s="25">
        <v>7797424</v>
      </c>
      <c r="R224" s="25">
        <v>30401999</v>
      </c>
      <c r="S224" s="40">
        <v>57360670</v>
      </c>
      <c r="T224" s="24">
        <v>0</v>
      </c>
      <c r="U224" s="25">
        <v>0</v>
      </c>
      <c r="V224" s="25">
        <v>0</v>
      </c>
      <c r="W224" s="40">
        <v>0</v>
      </c>
    </row>
    <row r="225" spans="1:23" ht="13.5">
      <c r="A225" s="13" t="s">
        <v>26</v>
      </c>
      <c r="B225" s="14" t="s">
        <v>407</v>
      </c>
      <c r="C225" s="15" t="s">
        <v>408</v>
      </c>
      <c r="D225" s="24">
        <v>682362001</v>
      </c>
      <c r="E225" s="25">
        <v>764543184</v>
      </c>
      <c r="F225" s="25">
        <v>384148772</v>
      </c>
      <c r="G225" s="34">
        <f t="shared" si="42"/>
        <v>0.5024552962334695</v>
      </c>
      <c r="H225" s="24">
        <v>35662873</v>
      </c>
      <c r="I225" s="25">
        <v>34001643</v>
      </c>
      <c r="J225" s="25">
        <v>30241425</v>
      </c>
      <c r="K225" s="24">
        <v>99905941</v>
      </c>
      <c r="L225" s="24">
        <v>103341213</v>
      </c>
      <c r="M225" s="25">
        <v>12559924</v>
      </c>
      <c r="N225" s="25">
        <v>82015835</v>
      </c>
      <c r="O225" s="24">
        <v>197916972</v>
      </c>
      <c r="P225" s="24">
        <v>17410961</v>
      </c>
      <c r="Q225" s="25">
        <v>33885485</v>
      </c>
      <c r="R225" s="25">
        <v>35029413</v>
      </c>
      <c r="S225" s="40">
        <v>86325859</v>
      </c>
      <c r="T225" s="24">
        <v>0</v>
      </c>
      <c r="U225" s="25">
        <v>0</v>
      </c>
      <c r="V225" s="25">
        <v>0</v>
      </c>
      <c r="W225" s="40">
        <v>0</v>
      </c>
    </row>
    <row r="226" spans="1:23" ht="13.5">
      <c r="A226" s="13" t="s">
        <v>41</v>
      </c>
      <c r="B226" s="14" t="s">
        <v>409</v>
      </c>
      <c r="C226" s="15" t="s">
        <v>410</v>
      </c>
      <c r="D226" s="24">
        <v>17591000</v>
      </c>
      <c r="E226" s="25">
        <v>25816870</v>
      </c>
      <c r="F226" s="25">
        <v>14384867</v>
      </c>
      <c r="G226" s="34">
        <f t="shared" si="42"/>
        <v>0.5571886522262381</v>
      </c>
      <c r="H226" s="24">
        <v>0</v>
      </c>
      <c r="I226" s="25">
        <v>3379108</v>
      </c>
      <c r="J226" s="25">
        <v>19000</v>
      </c>
      <c r="K226" s="24">
        <v>3398108</v>
      </c>
      <c r="L226" s="24">
        <v>1289769</v>
      </c>
      <c r="M226" s="25">
        <v>1900576</v>
      </c>
      <c r="N226" s="25">
        <v>2028308</v>
      </c>
      <c r="O226" s="24">
        <v>5218653</v>
      </c>
      <c r="P226" s="24">
        <v>1171289</v>
      </c>
      <c r="Q226" s="25">
        <v>695391</v>
      </c>
      <c r="R226" s="25">
        <v>3901426</v>
      </c>
      <c r="S226" s="40">
        <v>5768106</v>
      </c>
      <c r="T226" s="24">
        <v>0</v>
      </c>
      <c r="U226" s="25">
        <v>0</v>
      </c>
      <c r="V226" s="25">
        <v>0</v>
      </c>
      <c r="W226" s="40">
        <v>0</v>
      </c>
    </row>
    <row r="227" spans="1:23" ht="13.5">
      <c r="A227" s="16"/>
      <c r="B227" s="17" t="s">
        <v>411</v>
      </c>
      <c r="C227" s="18"/>
      <c r="D227" s="26">
        <f>SUM(D222:D226)</f>
        <v>1727856498</v>
      </c>
      <c r="E227" s="27">
        <f>SUM(E222:E226)</f>
        <v>1791613143</v>
      </c>
      <c r="F227" s="27">
        <f>SUM(F222:F226)</f>
        <v>710411260</v>
      </c>
      <c r="G227" s="35">
        <f t="shared" si="42"/>
        <v>0.3965204557555537</v>
      </c>
      <c r="H227" s="26">
        <f aca="true" t="shared" si="45" ref="H227:W227">SUM(H222:H226)</f>
        <v>74540651</v>
      </c>
      <c r="I227" s="27">
        <f t="shared" si="45"/>
        <v>71989102</v>
      </c>
      <c r="J227" s="27">
        <f t="shared" si="45"/>
        <v>47530901</v>
      </c>
      <c r="K227" s="26">
        <f t="shared" si="45"/>
        <v>194060654</v>
      </c>
      <c r="L227" s="26">
        <f t="shared" si="45"/>
        <v>151338967</v>
      </c>
      <c r="M227" s="27">
        <f t="shared" si="45"/>
        <v>31213114</v>
      </c>
      <c r="N227" s="27">
        <f t="shared" si="45"/>
        <v>109535227</v>
      </c>
      <c r="O227" s="26">
        <f t="shared" si="45"/>
        <v>292087308</v>
      </c>
      <c r="P227" s="26">
        <f t="shared" si="45"/>
        <v>66862468</v>
      </c>
      <c r="Q227" s="27">
        <f t="shared" si="45"/>
        <v>59442268</v>
      </c>
      <c r="R227" s="27">
        <f t="shared" si="45"/>
        <v>97958562</v>
      </c>
      <c r="S227" s="41">
        <f t="shared" si="45"/>
        <v>224263298</v>
      </c>
      <c r="T227" s="26">
        <f t="shared" si="45"/>
        <v>0</v>
      </c>
      <c r="U227" s="27">
        <f t="shared" si="45"/>
        <v>0</v>
      </c>
      <c r="V227" s="27">
        <f t="shared" si="45"/>
        <v>0</v>
      </c>
      <c r="W227" s="41">
        <f t="shared" si="45"/>
        <v>0</v>
      </c>
    </row>
    <row r="228" spans="1:23" ht="13.5">
      <c r="A228" s="16"/>
      <c r="B228" s="17" t="s">
        <v>412</v>
      </c>
      <c r="C228" s="18"/>
      <c r="D228" s="26">
        <f>SUM(D205:D212,D214:D220,D222:D226)</f>
        <v>3924303543</v>
      </c>
      <c r="E228" s="27">
        <f>SUM(E205:E212,E214:E220,E222:E226)</f>
        <v>4348881138</v>
      </c>
      <c r="F228" s="27">
        <f>SUM(F205:F212,F214:F220,F222:F226)</f>
        <v>1601284645</v>
      </c>
      <c r="G228" s="35">
        <f t="shared" si="42"/>
        <v>0.3682061188125303</v>
      </c>
      <c r="H228" s="26">
        <f aca="true" t="shared" si="46" ref="H228:W228">SUM(H205:H212,H214:H220,H222:H226)</f>
        <v>106103874</v>
      </c>
      <c r="I228" s="27">
        <f t="shared" si="46"/>
        <v>153597512</v>
      </c>
      <c r="J228" s="27">
        <f t="shared" si="46"/>
        <v>115057942</v>
      </c>
      <c r="K228" s="26">
        <f t="shared" si="46"/>
        <v>374759328</v>
      </c>
      <c r="L228" s="26">
        <f t="shared" si="46"/>
        <v>237025339</v>
      </c>
      <c r="M228" s="27">
        <f t="shared" si="46"/>
        <v>140624720</v>
      </c>
      <c r="N228" s="27">
        <f t="shared" si="46"/>
        <v>233004613</v>
      </c>
      <c r="O228" s="26">
        <f t="shared" si="46"/>
        <v>610654672</v>
      </c>
      <c r="P228" s="26">
        <f t="shared" si="46"/>
        <v>180994259</v>
      </c>
      <c r="Q228" s="27">
        <f t="shared" si="46"/>
        <v>143767178</v>
      </c>
      <c r="R228" s="27">
        <f t="shared" si="46"/>
        <v>291109208</v>
      </c>
      <c r="S228" s="41">
        <f t="shared" si="46"/>
        <v>615870645</v>
      </c>
      <c r="T228" s="26">
        <f t="shared" si="46"/>
        <v>0</v>
      </c>
      <c r="U228" s="27">
        <f t="shared" si="46"/>
        <v>0</v>
      </c>
      <c r="V228" s="27">
        <f t="shared" si="46"/>
        <v>0</v>
      </c>
      <c r="W228" s="41">
        <f t="shared" si="46"/>
        <v>0</v>
      </c>
    </row>
    <row r="229" spans="1:23" ht="13.5">
      <c r="A229" s="8"/>
      <c r="B229" s="9" t="s">
        <v>603</v>
      </c>
      <c r="C229" s="10"/>
      <c r="D229" s="28"/>
      <c r="E229" s="29"/>
      <c r="F229" s="29"/>
      <c r="G229" s="36"/>
      <c r="H229" s="28"/>
      <c r="I229" s="29"/>
      <c r="J229" s="29"/>
      <c r="K229" s="28"/>
      <c r="L229" s="28"/>
      <c r="M229" s="29"/>
      <c r="N229" s="29"/>
      <c r="O229" s="28"/>
      <c r="P229" s="28"/>
      <c r="Q229" s="29"/>
      <c r="R229" s="29"/>
      <c r="S229" s="42"/>
      <c r="T229" s="28"/>
      <c r="U229" s="29"/>
      <c r="V229" s="29"/>
      <c r="W229" s="42"/>
    </row>
    <row r="230" spans="1:23" ht="13.5">
      <c r="A230" s="12"/>
      <c r="B230" s="9" t="s">
        <v>413</v>
      </c>
      <c r="C230" s="10"/>
      <c r="D230" s="28"/>
      <c r="E230" s="29"/>
      <c r="F230" s="29"/>
      <c r="G230" s="36"/>
      <c r="H230" s="28"/>
      <c r="I230" s="29"/>
      <c r="J230" s="29"/>
      <c r="K230" s="28"/>
      <c r="L230" s="28"/>
      <c r="M230" s="29"/>
      <c r="N230" s="29"/>
      <c r="O230" s="28"/>
      <c r="P230" s="28"/>
      <c r="Q230" s="29"/>
      <c r="R230" s="29"/>
      <c r="S230" s="42"/>
      <c r="T230" s="28"/>
      <c r="U230" s="29"/>
      <c r="V230" s="29"/>
      <c r="W230" s="42"/>
    </row>
    <row r="231" spans="1:23" ht="13.5">
      <c r="A231" s="13" t="s">
        <v>26</v>
      </c>
      <c r="B231" s="14" t="s">
        <v>414</v>
      </c>
      <c r="C231" s="15" t="s">
        <v>415</v>
      </c>
      <c r="D231" s="24">
        <v>199641000</v>
      </c>
      <c r="E231" s="25">
        <v>369063564</v>
      </c>
      <c r="F231" s="25">
        <v>101613585</v>
      </c>
      <c r="G231" s="34">
        <f aca="true" t="shared" si="47" ref="G231:G257">IF($E231=0,0,$F231/$E231)</f>
        <v>0.27532814103534753</v>
      </c>
      <c r="H231" s="24">
        <v>0</v>
      </c>
      <c r="I231" s="25">
        <v>2369841</v>
      </c>
      <c r="J231" s="25">
        <v>0</v>
      </c>
      <c r="K231" s="24">
        <v>2369841</v>
      </c>
      <c r="L231" s="24">
        <v>15153841</v>
      </c>
      <c r="M231" s="25">
        <v>15774256</v>
      </c>
      <c r="N231" s="25">
        <v>24788355</v>
      </c>
      <c r="O231" s="24">
        <v>55716452</v>
      </c>
      <c r="P231" s="24">
        <v>5842373</v>
      </c>
      <c r="Q231" s="25">
        <v>10688696</v>
      </c>
      <c r="R231" s="25">
        <v>26996223</v>
      </c>
      <c r="S231" s="40">
        <v>43527292</v>
      </c>
      <c r="T231" s="24">
        <v>0</v>
      </c>
      <c r="U231" s="25">
        <v>0</v>
      </c>
      <c r="V231" s="25">
        <v>0</v>
      </c>
      <c r="W231" s="40">
        <v>0</v>
      </c>
    </row>
    <row r="232" spans="1:23" ht="13.5">
      <c r="A232" s="13" t="s">
        <v>26</v>
      </c>
      <c r="B232" s="14" t="s">
        <v>416</v>
      </c>
      <c r="C232" s="15" t="s">
        <v>417</v>
      </c>
      <c r="D232" s="24">
        <v>281797000</v>
      </c>
      <c r="E232" s="25">
        <v>283992742</v>
      </c>
      <c r="F232" s="25">
        <v>95640815</v>
      </c>
      <c r="G232" s="34">
        <f t="shared" si="47"/>
        <v>0.33677203975867803</v>
      </c>
      <c r="H232" s="24">
        <v>0</v>
      </c>
      <c r="I232" s="25">
        <v>3850470</v>
      </c>
      <c r="J232" s="25">
        <v>993464</v>
      </c>
      <c r="K232" s="24">
        <v>4843934</v>
      </c>
      <c r="L232" s="24">
        <v>2998353</v>
      </c>
      <c r="M232" s="25">
        <v>2757486</v>
      </c>
      <c r="N232" s="25">
        <v>21577326</v>
      </c>
      <c r="O232" s="24">
        <v>27333165</v>
      </c>
      <c r="P232" s="24">
        <v>11546411</v>
      </c>
      <c r="Q232" s="25">
        <v>1092883</v>
      </c>
      <c r="R232" s="25">
        <v>50824422</v>
      </c>
      <c r="S232" s="40">
        <v>63463716</v>
      </c>
      <c r="T232" s="24">
        <v>0</v>
      </c>
      <c r="U232" s="25">
        <v>0</v>
      </c>
      <c r="V232" s="25">
        <v>0</v>
      </c>
      <c r="W232" s="40">
        <v>0</v>
      </c>
    </row>
    <row r="233" spans="1:23" ht="13.5">
      <c r="A233" s="13" t="s">
        <v>26</v>
      </c>
      <c r="B233" s="14" t="s">
        <v>418</v>
      </c>
      <c r="C233" s="15" t="s">
        <v>419</v>
      </c>
      <c r="D233" s="24">
        <v>1146561929</v>
      </c>
      <c r="E233" s="25">
        <v>829786664</v>
      </c>
      <c r="F233" s="25">
        <v>280945625</v>
      </c>
      <c r="G233" s="34">
        <f t="shared" si="47"/>
        <v>0.33857572938771646</v>
      </c>
      <c r="H233" s="24">
        <v>36844006</v>
      </c>
      <c r="I233" s="25">
        <v>37333379</v>
      </c>
      <c r="J233" s="25">
        <v>24151289</v>
      </c>
      <c r="K233" s="24">
        <v>98328674</v>
      </c>
      <c r="L233" s="24">
        <v>36011325</v>
      </c>
      <c r="M233" s="25">
        <v>43790028</v>
      </c>
      <c r="N233" s="25">
        <v>9916229</v>
      </c>
      <c r="O233" s="24">
        <v>89717582</v>
      </c>
      <c r="P233" s="24">
        <v>12790599</v>
      </c>
      <c r="Q233" s="25">
        <v>40585002</v>
      </c>
      <c r="R233" s="25">
        <v>39523768</v>
      </c>
      <c r="S233" s="40">
        <v>92899369</v>
      </c>
      <c r="T233" s="24">
        <v>0</v>
      </c>
      <c r="U233" s="25">
        <v>0</v>
      </c>
      <c r="V233" s="25">
        <v>0</v>
      </c>
      <c r="W233" s="40">
        <v>0</v>
      </c>
    </row>
    <row r="234" spans="1:23" ht="13.5">
      <c r="A234" s="13" t="s">
        <v>26</v>
      </c>
      <c r="B234" s="14" t="s">
        <v>420</v>
      </c>
      <c r="C234" s="15" t="s">
        <v>421</v>
      </c>
      <c r="D234" s="24">
        <v>24555000</v>
      </c>
      <c r="E234" s="25">
        <v>929148460</v>
      </c>
      <c r="F234" s="25">
        <v>0</v>
      </c>
      <c r="G234" s="34">
        <f t="shared" si="47"/>
        <v>0</v>
      </c>
      <c r="H234" s="24">
        <v>0</v>
      </c>
      <c r="I234" s="25">
        <v>0</v>
      </c>
      <c r="J234" s="25">
        <v>0</v>
      </c>
      <c r="K234" s="24">
        <v>0</v>
      </c>
      <c r="L234" s="24">
        <v>0</v>
      </c>
      <c r="M234" s="25">
        <v>0</v>
      </c>
      <c r="N234" s="25">
        <v>0</v>
      </c>
      <c r="O234" s="24">
        <v>0</v>
      </c>
      <c r="P234" s="24">
        <v>0</v>
      </c>
      <c r="Q234" s="25">
        <v>0</v>
      </c>
      <c r="R234" s="25">
        <v>0</v>
      </c>
      <c r="S234" s="40">
        <v>0</v>
      </c>
      <c r="T234" s="24">
        <v>0</v>
      </c>
      <c r="U234" s="25">
        <v>0</v>
      </c>
      <c r="V234" s="25">
        <v>0</v>
      </c>
      <c r="W234" s="40">
        <v>0</v>
      </c>
    </row>
    <row r="235" spans="1:23" ht="13.5">
      <c r="A235" s="13" t="s">
        <v>26</v>
      </c>
      <c r="B235" s="14" t="s">
        <v>422</v>
      </c>
      <c r="C235" s="15" t="s">
        <v>423</v>
      </c>
      <c r="D235" s="24">
        <v>204802147</v>
      </c>
      <c r="E235" s="25">
        <v>206105362</v>
      </c>
      <c r="F235" s="25">
        <v>98516125</v>
      </c>
      <c r="G235" s="34">
        <f t="shared" si="47"/>
        <v>0.47798914130142817</v>
      </c>
      <c r="H235" s="24">
        <v>456869</v>
      </c>
      <c r="I235" s="25">
        <v>15381964</v>
      </c>
      <c r="J235" s="25">
        <v>7655674</v>
      </c>
      <c r="K235" s="24">
        <v>23494507</v>
      </c>
      <c r="L235" s="24">
        <v>9883860</v>
      </c>
      <c r="M235" s="25">
        <v>12336810</v>
      </c>
      <c r="N235" s="25">
        <v>19986773</v>
      </c>
      <c r="O235" s="24">
        <v>42207443</v>
      </c>
      <c r="P235" s="24">
        <v>12180242</v>
      </c>
      <c r="Q235" s="25">
        <v>9130614</v>
      </c>
      <c r="R235" s="25">
        <v>11503319</v>
      </c>
      <c r="S235" s="40">
        <v>32814175</v>
      </c>
      <c r="T235" s="24">
        <v>0</v>
      </c>
      <c r="U235" s="25">
        <v>0</v>
      </c>
      <c r="V235" s="25">
        <v>0</v>
      </c>
      <c r="W235" s="40">
        <v>0</v>
      </c>
    </row>
    <row r="236" spans="1:23" ht="13.5">
      <c r="A236" s="13" t="s">
        <v>41</v>
      </c>
      <c r="B236" s="14" t="s">
        <v>424</v>
      </c>
      <c r="C236" s="15" t="s">
        <v>425</v>
      </c>
      <c r="D236" s="24">
        <v>5000000</v>
      </c>
      <c r="E236" s="25">
        <v>54230</v>
      </c>
      <c r="F236" s="25">
        <v>8346</v>
      </c>
      <c r="G236" s="34">
        <f t="shared" si="47"/>
        <v>0.15390005531993362</v>
      </c>
      <c r="H236" s="24">
        <v>0</v>
      </c>
      <c r="I236" s="25">
        <v>0</v>
      </c>
      <c r="J236" s="25">
        <v>0</v>
      </c>
      <c r="K236" s="24">
        <v>0</v>
      </c>
      <c r="L236" s="24">
        <v>0</v>
      </c>
      <c r="M236" s="25">
        <v>0</v>
      </c>
      <c r="N236" s="25">
        <v>0</v>
      </c>
      <c r="O236" s="24">
        <v>0</v>
      </c>
      <c r="P236" s="24">
        <v>0</v>
      </c>
      <c r="Q236" s="25">
        <v>8346</v>
      </c>
      <c r="R236" s="25">
        <v>0</v>
      </c>
      <c r="S236" s="40">
        <v>8346</v>
      </c>
      <c r="T236" s="24">
        <v>0</v>
      </c>
      <c r="U236" s="25">
        <v>0</v>
      </c>
      <c r="V236" s="25">
        <v>0</v>
      </c>
      <c r="W236" s="40">
        <v>0</v>
      </c>
    </row>
    <row r="237" spans="1:23" ht="13.5">
      <c r="A237" s="16"/>
      <c r="B237" s="17" t="s">
        <v>426</v>
      </c>
      <c r="C237" s="18"/>
      <c r="D237" s="26">
        <f>SUM(D231:D236)</f>
        <v>1862357076</v>
      </c>
      <c r="E237" s="27">
        <f>SUM(E231:E236)</f>
        <v>2618151022</v>
      </c>
      <c r="F237" s="27">
        <f>SUM(F231:F236)</f>
        <v>576724496</v>
      </c>
      <c r="G237" s="35">
        <f t="shared" si="47"/>
        <v>0.22027930824228825</v>
      </c>
      <c r="H237" s="26">
        <f aca="true" t="shared" si="48" ref="H237:W237">SUM(H231:H236)</f>
        <v>37300875</v>
      </c>
      <c r="I237" s="27">
        <f t="shared" si="48"/>
        <v>58935654</v>
      </c>
      <c r="J237" s="27">
        <f t="shared" si="48"/>
        <v>32800427</v>
      </c>
      <c r="K237" s="26">
        <f t="shared" si="48"/>
        <v>129036956</v>
      </c>
      <c r="L237" s="26">
        <f t="shared" si="48"/>
        <v>64047379</v>
      </c>
      <c r="M237" s="27">
        <f t="shared" si="48"/>
        <v>74658580</v>
      </c>
      <c r="N237" s="27">
        <f t="shared" si="48"/>
        <v>76268683</v>
      </c>
      <c r="O237" s="26">
        <f t="shared" si="48"/>
        <v>214974642</v>
      </c>
      <c r="P237" s="26">
        <f t="shared" si="48"/>
        <v>42359625</v>
      </c>
      <c r="Q237" s="27">
        <f t="shared" si="48"/>
        <v>61505541</v>
      </c>
      <c r="R237" s="27">
        <f t="shared" si="48"/>
        <v>128847732</v>
      </c>
      <c r="S237" s="41">
        <f t="shared" si="48"/>
        <v>232712898</v>
      </c>
      <c r="T237" s="26">
        <f t="shared" si="48"/>
        <v>0</v>
      </c>
      <c r="U237" s="27">
        <f t="shared" si="48"/>
        <v>0</v>
      </c>
      <c r="V237" s="27">
        <f t="shared" si="48"/>
        <v>0</v>
      </c>
      <c r="W237" s="41">
        <f t="shared" si="48"/>
        <v>0</v>
      </c>
    </row>
    <row r="238" spans="1:23" ht="13.5">
      <c r="A238" s="13" t="s">
        <v>26</v>
      </c>
      <c r="B238" s="14" t="s">
        <v>427</v>
      </c>
      <c r="C238" s="15" t="s">
        <v>428</v>
      </c>
      <c r="D238" s="24">
        <v>5940000</v>
      </c>
      <c r="E238" s="25">
        <v>26484706</v>
      </c>
      <c r="F238" s="25">
        <v>2017756</v>
      </c>
      <c r="G238" s="34">
        <f t="shared" si="47"/>
        <v>0.07618570506314097</v>
      </c>
      <c r="H238" s="24">
        <v>1023901</v>
      </c>
      <c r="I238" s="25">
        <v>0</v>
      </c>
      <c r="J238" s="25">
        <v>0</v>
      </c>
      <c r="K238" s="24">
        <v>1023901</v>
      </c>
      <c r="L238" s="24">
        <v>332645</v>
      </c>
      <c r="M238" s="25">
        <v>338786</v>
      </c>
      <c r="N238" s="25">
        <v>0</v>
      </c>
      <c r="O238" s="24">
        <v>671431</v>
      </c>
      <c r="P238" s="24">
        <v>0</v>
      </c>
      <c r="Q238" s="25">
        <v>322424</v>
      </c>
      <c r="R238" s="25">
        <v>0</v>
      </c>
      <c r="S238" s="40">
        <v>322424</v>
      </c>
      <c r="T238" s="24">
        <v>0</v>
      </c>
      <c r="U238" s="25">
        <v>0</v>
      </c>
      <c r="V238" s="25">
        <v>0</v>
      </c>
      <c r="W238" s="40">
        <v>0</v>
      </c>
    </row>
    <row r="239" spans="1:23" ht="13.5">
      <c r="A239" s="13" t="s">
        <v>26</v>
      </c>
      <c r="B239" s="14" t="s">
        <v>429</v>
      </c>
      <c r="C239" s="15" t="s">
        <v>430</v>
      </c>
      <c r="D239" s="24">
        <v>39000000</v>
      </c>
      <c r="E239" s="25">
        <v>39000000</v>
      </c>
      <c r="F239" s="25">
        <v>2819611</v>
      </c>
      <c r="G239" s="34">
        <f t="shared" si="47"/>
        <v>0.07229771794871795</v>
      </c>
      <c r="H239" s="24">
        <v>0</v>
      </c>
      <c r="I239" s="25">
        <v>0</v>
      </c>
      <c r="J239" s="25">
        <v>2819611</v>
      </c>
      <c r="K239" s="24">
        <v>2819611</v>
      </c>
      <c r="L239" s="24">
        <v>0</v>
      </c>
      <c r="M239" s="25">
        <v>0</v>
      </c>
      <c r="N239" s="25">
        <v>0</v>
      </c>
      <c r="O239" s="24">
        <v>0</v>
      </c>
      <c r="P239" s="24">
        <v>0</v>
      </c>
      <c r="Q239" s="25">
        <v>0</v>
      </c>
      <c r="R239" s="25">
        <v>0</v>
      </c>
      <c r="S239" s="40">
        <v>0</v>
      </c>
      <c r="T239" s="24">
        <v>0</v>
      </c>
      <c r="U239" s="25">
        <v>0</v>
      </c>
      <c r="V239" s="25">
        <v>0</v>
      </c>
      <c r="W239" s="40">
        <v>0</v>
      </c>
    </row>
    <row r="240" spans="1:23" ht="13.5">
      <c r="A240" s="13" t="s">
        <v>26</v>
      </c>
      <c r="B240" s="14" t="s">
        <v>431</v>
      </c>
      <c r="C240" s="15" t="s">
        <v>432</v>
      </c>
      <c r="D240" s="24">
        <v>148043796</v>
      </c>
      <c r="E240" s="25">
        <v>130920598</v>
      </c>
      <c r="F240" s="25">
        <v>62013875</v>
      </c>
      <c r="G240" s="34">
        <f t="shared" si="47"/>
        <v>0.4736754639632795</v>
      </c>
      <c r="H240" s="24">
        <v>8501961</v>
      </c>
      <c r="I240" s="25">
        <v>11083656</v>
      </c>
      <c r="J240" s="25">
        <v>5889517</v>
      </c>
      <c r="K240" s="24">
        <v>25475134</v>
      </c>
      <c r="L240" s="24">
        <v>11694327</v>
      </c>
      <c r="M240" s="25">
        <v>2713611</v>
      </c>
      <c r="N240" s="25">
        <v>6462763</v>
      </c>
      <c r="O240" s="24">
        <v>20870701</v>
      </c>
      <c r="P240" s="24">
        <v>73989</v>
      </c>
      <c r="Q240" s="25">
        <v>6053672</v>
      </c>
      <c r="R240" s="25">
        <v>9540379</v>
      </c>
      <c r="S240" s="40">
        <v>15668040</v>
      </c>
      <c r="T240" s="24">
        <v>0</v>
      </c>
      <c r="U240" s="25">
        <v>0</v>
      </c>
      <c r="V240" s="25">
        <v>0</v>
      </c>
      <c r="W240" s="40">
        <v>0</v>
      </c>
    </row>
    <row r="241" spans="1:23" ht="13.5">
      <c r="A241" s="13" t="s">
        <v>26</v>
      </c>
      <c r="B241" s="14" t="s">
        <v>433</v>
      </c>
      <c r="C241" s="15" t="s">
        <v>434</v>
      </c>
      <c r="D241" s="24">
        <v>49540000</v>
      </c>
      <c r="E241" s="25">
        <v>74861098</v>
      </c>
      <c r="F241" s="25">
        <v>15378968</v>
      </c>
      <c r="G241" s="34">
        <f t="shared" si="47"/>
        <v>0.20543337475493614</v>
      </c>
      <c r="H241" s="24">
        <v>3848220</v>
      </c>
      <c r="I241" s="25">
        <v>3848220</v>
      </c>
      <c r="J241" s="25">
        <v>3848220</v>
      </c>
      <c r="K241" s="24">
        <v>11544660</v>
      </c>
      <c r="L241" s="24">
        <v>1102861</v>
      </c>
      <c r="M241" s="25">
        <v>2731447</v>
      </c>
      <c r="N241" s="25">
        <v>0</v>
      </c>
      <c r="O241" s="24">
        <v>3834308</v>
      </c>
      <c r="P241" s="24">
        <v>0</v>
      </c>
      <c r="Q241" s="25">
        <v>0</v>
      </c>
      <c r="R241" s="25">
        <v>0</v>
      </c>
      <c r="S241" s="40">
        <v>0</v>
      </c>
      <c r="T241" s="24">
        <v>0</v>
      </c>
      <c r="U241" s="25">
        <v>0</v>
      </c>
      <c r="V241" s="25">
        <v>0</v>
      </c>
      <c r="W241" s="40">
        <v>0</v>
      </c>
    </row>
    <row r="242" spans="1:23" ht="13.5">
      <c r="A242" s="13" t="s">
        <v>26</v>
      </c>
      <c r="B242" s="14" t="s">
        <v>435</v>
      </c>
      <c r="C242" s="15" t="s">
        <v>436</v>
      </c>
      <c r="D242" s="24">
        <v>48493000</v>
      </c>
      <c r="E242" s="25">
        <v>49060000</v>
      </c>
      <c r="F242" s="25">
        <v>775727</v>
      </c>
      <c r="G242" s="34">
        <f t="shared" si="47"/>
        <v>0.01581180187525479</v>
      </c>
      <c r="H242" s="24">
        <v>0</v>
      </c>
      <c r="I242" s="25">
        <v>0</v>
      </c>
      <c r="J242" s="25">
        <v>0</v>
      </c>
      <c r="K242" s="24">
        <v>0</v>
      </c>
      <c r="L242" s="24">
        <v>10480</v>
      </c>
      <c r="M242" s="25">
        <v>0</v>
      </c>
      <c r="N242" s="25">
        <v>0</v>
      </c>
      <c r="O242" s="24">
        <v>10480</v>
      </c>
      <c r="P242" s="24">
        <v>765247</v>
      </c>
      <c r="Q242" s="25">
        <v>0</v>
      </c>
      <c r="R242" s="25">
        <v>0</v>
      </c>
      <c r="S242" s="40">
        <v>765247</v>
      </c>
      <c r="T242" s="24">
        <v>0</v>
      </c>
      <c r="U242" s="25">
        <v>0</v>
      </c>
      <c r="V242" s="25">
        <v>0</v>
      </c>
      <c r="W242" s="40">
        <v>0</v>
      </c>
    </row>
    <row r="243" spans="1:23" ht="13.5">
      <c r="A243" s="13" t="s">
        <v>41</v>
      </c>
      <c r="B243" s="14" t="s">
        <v>437</v>
      </c>
      <c r="C243" s="15" t="s">
        <v>438</v>
      </c>
      <c r="D243" s="24">
        <v>351094340</v>
      </c>
      <c r="E243" s="25">
        <v>339814672</v>
      </c>
      <c r="F243" s="25">
        <v>277242840</v>
      </c>
      <c r="G243" s="34">
        <f t="shared" si="47"/>
        <v>0.8158648311689143</v>
      </c>
      <c r="H243" s="24">
        <v>6232735</v>
      </c>
      <c r="I243" s="25">
        <v>4393834</v>
      </c>
      <c r="J243" s="25">
        <v>22412806</v>
      </c>
      <c r="K243" s="24">
        <v>33039375</v>
      </c>
      <c r="L243" s="24">
        <v>10809313</v>
      </c>
      <c r="M243" s="25">
        <v>0</v>
      </c>
      <c r="N243" s="25">
        <v>0</v>
      </c>
      <c r="O243" s="24">
        <v>10809313</v>
      </c>
      <c r="P243" s="24">
        <v>1315114</v>
      </c>
      <c r="Q243" s="25">
        <v>232079038</v>
      </c>
      <c r="R243" s="25">
        <v>0</v>
      </c>
      <c r="S243" s="40">
        <v>233394152</v>
      </c>
      <c r="T243" s="24">
        <v>0</v>
      </c>
      <c r="U243" s="25">
        <v>0</v>
      </c>
      <c r="V243" s="25">
        <v>0</v>
      </c>
      <c r="W243" s="40">
        <v>0</v>
      </c>
    </row>
    <row r="244" spans="1:23" ht="13.5">
      <c r="A244" s="16"/>
      <c r="B244" s="17" t="s">
        <v>439</v>
      </c>
      <c r="C244" s="18"/>
      <c r="D244" s="26">
        <f>SUM(D238:D243)</f>
        <v>642111136</v>
      </c>
      <c r="E244" s="27">
        <f>SUM(E238:E243)</f>
        <v>660141074</v>
      </c>
      <c r="F244" s="27">
        <f>SUM(F238:F243)</f>
        <v>360248777</v>
      </c>
      <c r="G244" s="35">
        <f t="shared" si="47"/>
        <v>0.5457148345839786</v>
      </c>
      <c r="H244" s="26">
        <f aca="true" t="shared" si="49" ref="H244:W244">SUM(H238:H243)</f>
        <v>19606817</v>
      </c>
      <c r="I244" s="27">
        <f t="shared" si="49"/>
        <v>19325710</v>
      </c>
      <c r="J244" s="27">
        <f t="shared" si="49"/>
        <v>34970154</v>
      </c>
      <c r="K244" s="26">
        <f t="shared" si="49"/>
        <v>73902681</v>
      </c>
      <c r="L244" s="26">
        <f t="shared" si="49"/>
        <v>23949626</v>
      </c>
      <c r="M244" s="27">
        <f t="shared" si="49"/>
        <v>5783844</v>
      </c>
      <c r="N244" s="27">
        <f t="shared" si="49"/>
        <v>6462763</v>
      </c>
      <c r="O244" s="26">
        <f t="shared" si="49"/>
        <v>36196233</v>
      </c>
      <c r="P244" s="26">
        <f t="shared" si="49"/>
        <v>2154350</v>
      </c>
      <c r="Q244" s="27">
        <f t="shared" si="49"/>
        <v>238455134</v>
      </c>
      <c r="R244" s="27">
        <f t="shared" si="49"/>
        <v>9540379</v>
      </c>
      <c r="S244" s="41">
        <f t="shared" si="49"/>
        <v>250149863</v>
      </c>
      <c r="T244" s="26">
        <f t="shared" si="49"/>
        <v>0</v>
      </c>
      <c r="U244" s="27">
        <f t="shared" si="49"/>
        <v>0</v>
      </c>
      <c r="V244" s="27">
        <f t="shared" si="49"/>
        <v>0</v>
      </c>
      <c r="W244" s="41">
        <f t="shared" si="49"/>
        <v>0</v>
      </c>
    </row>
    <row r="245" spans="1:23" ht="13.5">
      <c r="A245" s="13" t="s">
        <v>26</v>
      </c>
      <c r="B245" s="14" t="s">
        <v>440</v>
      </c>
      <c r="C245" s="15" t="s">
        <v>441</v>
      </c>
      <c r="D245" s="24">
        <v>49698815</v>
      </c>
      <c r="E245" s="25">
        <v>51693583</v>
      </c>
      <c r="F245" s="25">
        <v>17214783</v>
      </c>
      <c r="G245" s="34">
        <f t="shared" si="47"/>
        <v>0.33301586001496547</v>
      </c>
      <c r="H245" s="24">
        <v>0</v>
      </c>
      <c r="I245" s="25">
        <v>0</v>
      </c>
      <c r="J245" s="25">
        <v>176593</v>
      </c>
      <c r="K245" s="24">
        <v>176593</v>
      </c>
      <c r="L245" s="24">
        <v>3464318</v>
      </c>
      <c r="M245" s="25">
        <v>6350104</v>
      </c>
      <c r="N245" s="25">
        <v>78768</v>
      </c>
      <c r="O245" s="24">
        <v>9893190</v>
      </c>
      <c r="P245" s="24">
        <v>2416335</v>
      </c>
      <c r="Q245" s="25">
        <v>4728665</v>
      </c>
      <c r="R245" s="25">
        <v>0</v>
      </c>
      <c r="S245" s="40">
        <v>7145000</v>
      </c>
      <c r="T245" s="24">
        <v>0</v>
      </c>
      <c r="U245" s="25">
        <v>0</v>
      </c>
      <c r="V245" s="25">
        <v>0</v>
      </c>
      <c r="W245" s="40">
        <v>0</v>
      </c>
    </row>
    <row r="246" spans="1:23" ht="13.5">
      <c r="A246" s="13" t="s">
        <v>26</v>
      </c>
      <c r="B246" s="14" t="s">
        <v>442</v>
      </c>
      <c r="C246" s="15" t="s">
        <v>443</v>
      </c>
      <c r="D246" s="24">
        <v>42613200</v>
      </c>
      <c r="E246" s="25">
        <v>42613200</v>
      </c>
      <c r="F246" s="25">
        <v>9135403</v>
      </c>
      <c r="G246" s="34">
        <f t="shared" si="47"/>
        <v>0.21437965231430636</v>
      </c>
      <c r="H246" s="24">
        <v>0</v>
      </c>
      <c r="I246" s="25">
        <v>0</v>
      </c>
      <c r="J246" s="25">
        <v>0</v>
      </c>
      <c r="K246" s="24">
        <v>0</v>
      </c>
      <c r="L246" s="24">
        <v>0</v>
      </c>
      <c r="M246" s="25">
        <v>0</v>
      </c>
      <c r="N246" s="25">
        <v>0</v>
      </c>
      <c r="O246" s="24">
        <v>0</v>
      </c>
      <c r="P246" s="24">
        <v>3159455</v>
      </c>
      <c r="Q246" s="25">
        <v>1172384</v>
      </c>
      <c r="R246" s="25">
        <v>4803564</v>
      </c>
      <c r="S246" s="40">
        <v>9135403</v>
      </c>
      <c r="T246" s="24">
        <v>0</v>
      </c>
      <c r="U246" s="25">
        <v>0</v>
      </c>
      <c r="V246" s="25">
        <v>0</v>
      </c>
      <c r="W246" s="40">
        <v>0</v>
      </c>
    </row>
    <row r="247" spans="1:23" ht="13.5">
      <c r="A247" s="13" t="s">
        <v>26</v>
      </c>
      <c r="B247" s="14" t="s">
        <v>444</v>
      </c>
      <c r="C247" s="15" t="s">
        <v>445</v>
      </c>
      <c r="D247" s="24">
        <v>140539801</v>
      </c>
      <c r="E247" s="25">
        <v>140539801</v>
      </c>
      <c r="F247" s="25">
        <v>92574920</v>
      </c>
      <c r="G247" s="34">
        <f t="shared" si="47"/>
        <v>0.6587096277445277</v>
      </c>
      <c r="H247" s="24">
        <v>3848220</v>
      </c>
      <c r="I247" s="25">
        <v>7274232</v>
      </c>
      <c r="J247" s="25">
        <v>15478960</v>
      </c>
      <c r="K247" s="24">
        <v>26601412</v>
      </c>
      <c r="L247" s="24">
        <v>3313055</v>
      </c>
      <c r="M247" s="25">
        <v>12853250</v>
      </c>
      <c r="N247" s="25">
        <v>16370886</v>
      </c>
      <c r="O247" s="24">
        <v>32537191</v>
      </c>
      <c r="P247" s="24">
        <v>7116565</v>
      </c>
      <c r="Q247" s="25">
        <v>7141641</v>
      </c>
      <c r="R247" s="25">
        <v>19178111</v>
      </c>
      <c r="S247" s="40">
        <v>33436317</v>
      </c>
      <c r="T247" s="24">
        <v>0</v>
      </c>
      <c r="U247" s="25">
        <v>0</v>
      </c>
      <c r="V247" s="25">
        <v>0</v>
      </c>
      <c r="W247" s="40">
        <v>0</v>
      </c>
    </row>
    <row r="248" spans="1:23" ht="13.5">
      <c r="A248" s="13" t="s">
        <v>26</v>
      </c>
      <c r="B248" s="14" t="s">
        <v>446</v>
      </c>
      <c r="C248" s="15" t="s">
        <v>447</v>
      </c>
      <c r="D248" s="24">
        <v>18318351</v>
      </c>
      <c r="E248" s="25">
        <v>23318351</v>
      </c>
      <c r="F248" s="25">
        <v>14454000</v>
      </c>
      <c r="G248" s="34">
        <f t="shared" si="47"/>
        <v>0.6198551518501458</v>
      </c>
      <c r="H248" s="24">
        <v>4829909</v>
      </c>
      <c r="I248" s="25">
        <v>930276</v>
      </c>
      <c r="J248" s="25">
        <v>0</v>
      </c>
      <c r="K248" s="24">
        <v>5760185</v>
      </c>
      <c r="L248" s="24">
        <v>7001661</v>
      </c>
      <c r="M248" s="25">
        <v>0</v>
      </c>
      <c r="N248" s="25">
        <v>0</v>
      </c>
      <c r="O248" s="24">
        <v>7001661</v>
      </c>
      <c r="P248" s="24">
        <v>0</v>
      </c>
      <c r="Q248" s="25">
        <v>0</v>
      </c>
      <c r="R248" s="25">
        <v>1692154</v>
      </c>
      <c r="S248" s="40">
        <v>1692154</v>
      </c>
      <c r="T248" s="24">
        <v>0</v>
      </c>
      <c r="U248" s="25">
        <v>0</v>
      </c>
      <c r="V248" s="25">
        <v>0</v>
      </c>
      <c r="W248" s="40">
        <v>0</v>
      </c>
    </row>
    <row r="249" spans="1:23" ht="13.5">
      <c r="A249" s="13" t="s">
        <v>26</v>
      </c>
      <c r="B249" s="14" t="s">
        <v>448</v>
      </c>
      <c r="C249" s="15" t="s">
        <v>449</v>
      </c>
      <c r="D249" s="24">
        <v>79208217</v>
      </c>
      <c r="E249" s="25">
        <v>50550964</v>
      </c>
      <c r="F249" s="25">
        <v>34470708</v>
      </c>
      <c r="G249" s="34">
        <f t="shared" si="47"/>
        <v>0.6819001117367416</v>
      </c>
      <c r="H249" s="24">
        <v>6248396</v>
      </c>
      <c r="I249" s="25">
        <v>4427430</v>
      </c>
      <c r="J249" s="25">
        <v>8799713</v>
      </c>
      <c r="K249" s="24">
        <v>19475539</v>
      </c>
      <c r="L249" s="24">
        <v>3251953</v>
      </c>
      <c r="M249" s="25">
        <v>1477891</v>
      </c>
      <c r="N249" s="25">
        <v>0</v>
      </c>
      <c r="O249" s="24">
        <v>4729844</v>
      </c>
      <c r="P249" s="24">
        <v>2890364</v>
      </c>
      <c r="Q249" s="25">
        <v>-1043053</v>
      </c>
      <c r="R249" s="25">
        <v>8418014</v>
      </c>
      <c r="S249" s="40">
        <v>10265325</v>
      </c>
      <c r="T249" s="24">
        <v>0</v>
      </c>
      <c r="U249" s="25">
        <v>0</v>
      </c>
      <c r="V249" s="25">
        <v>0</v>
      </c>
      <c r="W249" s="40">
        <v>0</v>
      </c>
    </row>
    <row r="250" spans="1:23" ht="13.5">
      <c r="A250" s="13" t="s">
        <v>41</v>
      </c>
      <c r="B250" s="14" t="s">
        <v>450</v>
      </c>
      <c r="C250" s="15" t="s">
        <v>451</v>
      </c>
      <c r="D250" s="24">
        <v>367856000</v>
      </c>
      <c r="E250" s="25">
        <v>233299912</v>
      </c>
      <c r="F250" s="25">
        <v>52196410</v>
      </c>
      <c r="G250" s="34">
        <f t="shared" si="47"/>
        <v>0.22373094594223422</v>
      </c>
      <c r="H250" s="24">
        <v>0</v>
      </c>
      <c r="I250" s="25">
        <v>1622042</v>
      </c>
      <c r="J250" s="25">
        <v>47747866</v>
      </c>
      <c r="K250" s="24">
        <v>49369908</v>
      </c>
      <c r="L250" s="24">
        <v>1622042</v>
      </c>
      <c r="M250" s="25">
        <v>0</v>
      </c>
      <c r="N250" s="25">
        <v>0</v>
      </c>
      <c r="O250" s="24">
        <v>1622042</v>
      </c>
      <c r="P250" s="24">
        <v>1204460</v>
      </c>
      <c r="Q250" s="25">
        <v>0</v>
      </c>
      <c r="R250" s="25">
        <v>0</v>
      </c>
      <c r="S250" s="40">
        <v>1204460</v>
      </c>
      <c r="T250" s="24">
        <v>0</v>
      </c>
      <c r="U250" s="25">
        <v>0</v>
      </c>
      <c r="V250" s="25">
        <v>0</v>
      </c>
      <c r="W250" s="40">
        <v>0</v>
      </c>
    </row>
    <row r="251" spans="1:23" ht="13.5">
      <c r="A251" s="16"/>
      <c r="B251" s="17" t="s">
        <v>452</v>
      </c>
      <c r="C251" s="18"/>
      <c r="D251" s="26">
        <f>SUM(D245:D250)</f>
        <v>698234384</v>
      </c>
      <c r="E251" s="27">
        <f>SUM(E245:E250)</f>
        <v>542015811</v>
      </c>
      <c r="F251" s="27">
        <f>SUM(F245:F250)</f>
        <v>220046224</v>
      </c>
      <c r="G251" s="35">
        <f t="shared" si="47"/>
        <v>0.405977500165581</v>
      </c>
      <c r="H251" s="26">
        <f aca="true" t="shared" si="50" ref="H251:W251">SUM(H245:H250)</f>
        <v>14926525</v>
      </c>
      <c r="I251" s="27">
        <f t="shared" si="50"/>
        <v>14253980</v>
      </c>
      <c r="J251" s="27">
        <f t="shared" si="50"/>
        <v>72203132</v>
      </c>
      <c r="K251" s="26">
        <f t="shared" si="50"/>
        <v>101383637</v>
      </c>
      <c r="L251" s="26">
        <f t="shared" si="50"/>
        <v>18653029</v>
      </c>
      <c r="M251" s="27">
        <f t="shared" si="50"/>
        <v>20681245</v>
      </c>
      <c r="N251" s="27">
        <f t="shared" si="50"/>
        <v>16449654</v>
      </c>
      <c r="O251" s="26">
        <f t="shared" si="50"/>
        <v>55783928</v>
      </c>
      <c r="P251" s="26">
        <f t="shared" si="50"/>
        <v>16787179</v>
      </c>
      <c r="Q251" s="27">
        <f t="shared" si="50"/>
        <v>11999637</v>
      </c>
      <c r="R251" s="27">
        <f t="shared" si="50"/>
        <v>34091843</v>
      </c>
      <c r="S251" s="41">
        <f t="shared" si="50"/>
        <v>62878659</v>
      </c>
      <c r="T251" s="26">
        <f t="shared" si="50"/>
        <v>0</v>
      </c>
      <c r="U251" s="27">
        <f t="shared" si="50"/>
        <v>0</v>
      </c>
      <c r="V251" s="27">
        <f t="shared" si="50"/>
        <v>0</v>
      </c>
      <c r="W251" s="41">
        <f t="shared" si="50"/>
        <v>0</v>
      </c>
    </row>
    <row r="252" spans="1:23" ht="13.5">
      <c r="A252" s="13" t="s">
        <v>26</v>
      </c>
      <c r="B252" s="14" t="s">
        <v>453</v>
      </c>
      <c r="C252" s="15" t="s">
        <v>454</v>
      </c>
      <c r="D252" s="24">
        <v>164114549</v>
      </c>
      <c r="E252" s="25">
        <v>189374549</v>
      </c>
      <c r="F252" s="25">
        <v>74376333</v>
      </c>
      <c r="G252" s="34">
        <f t="shared" si="47"/>
        <v>0.39274724820598783</v>
      </c>
      <c r="H252" s="24">
        <v>0</v>
      </c>
      <c r="I252" s="25">
        <v>2225451</v>
      </c>
      <c r="J252" s="25">
        <v>10463795</v>
      </c>
      <c r="K252" s="24">
        <v>12689246</v>
      </c>
      <c r="L252" s="24">
        <v>13272177</v>
      </c>
      <c r="M252" s="25">
        <v>470030</v>
      </c>
      <c r="N252" s="25">
        <v>25148819</v>
      </c>
      <c r="O252" s="24">
        <v>38891026</v>
      </c>
      <c r="P252" s="24">
        <v>2895134</v>
      </c>
      <c r="Q252" s="25">
        <v>6127190</v>
      </c>
      <c r="R252" s="25">
        <v>13773737</v>
      </c>
      <c r="S252" s="40">
        <v>22796061</v>
      </c>
      <c r="T252" s="24">
        <v>0</v>
      </c>
      <c r="U252" s="25">
        <v>0</v>
      </c>
      <c r="V252" s="25">
        <v>0</v>
      </c>
      <c r="W252" s="40">
        <v>0</v>
      </c>
    </row>
    <row r="253" spans="1:23" ht="13.5">
      <c r="A253" s="13" t="s">
        <v>26</v>
      </c>
      <c r="B253" s="14" t="s">
        <v>455</v>
      </c>
      <c r="C253" s="15" t="s">
        <v>456</v>
      </c>
      <c r="D253" s="24">
        <v>30228458</v>
      </c>
      <c r="E253" s="25">
        <v>34193647</v>
      </c>
      <c r="F253" s="25">
        <v>24968358</v>
      </c>
      <c r="G253" s="34">
        <f t="shared" si="47"/>
        <v>0.7302045903439315</v>
      </c>
      <c r="H253" s="24">
        <v>0</v>
      </c>
      <c r="I253" s="25">
        <v>3437646</v>
      </c>
      <c r="J253" s="25">
        <v>2042253</v>
      </c>
      <c r="K253" s="24">
        <v>5479899</v>
      </c>
      <c r="L253" s="24">
        <v>4829379</v>
      </c>
      <c r="M253" s="25">
        <v>4898335</v>
      </c>
      <c r="N253" s="25">
        <v>4786290</v>
      </c>
      <c r="O253" s="24">
        <v>14514004</v>
      </c>
      <c r="P253" s="24">
        <v>2366885</v>
      </c>
      <c r="Q253" s="25">
        <v>1981161</v>
      </c>
      <c r="R253" s="25">
        <v>626409</v>
      </c>
      <c r="S253" s="40">
        <v>4974455</v>
      </c>
      <c r="T253" s="24">
        <v>0</v>
      </c>
      <c r="U253" s="25">
        <v>0</v>
      </c>
      <c r="V253" s="25">
        <v>0</v>
      </c>
      <c r="W253" s="40">
        <v>0</v>
      </c>
    </row>
    <row r="254" spans="1:23" ht="13.5">
      <c r="A254" s="13" t="s">
        <v>26</v>
      </c>
      <c r="B254" s="14" t="s">
        <v>457</v>
      </c>
      <c r="C254" s="15" t="s">
        <v>458</v>
      </c>
      <c r="D254" s="24">
        <v>42886957</v>
      </c>
      <c r="E254" s="25">
        <v>444025706</v>
      </c>
      <c r="F254" s="25">
        <v>-281114271</v>
      </c>
      <c r="G254" s="34">
        <f t="shared" si="47"/>
        <v>-0.6331035955832701</v>
      </c>
      <c r="H254" s="24">
        <v>-379499455</v>
      </c>
      <c r="I254" s="25">
        <v>5810301</v>
      </c>
      <c r="J254" s="25">
        <v>9723607</v>
      </c>
      <c r="K254" s="24">
        <v>-363965547</v>
      </c>
      <c r="L254" s="24">
        <v>6462661</v>
      </c>
      <c r="M254" s="25">
        <v>19617089</v>
      </c>
      <c r="N254" s="25">
        <v>21922645</v>
      </c>
      <c r="O254" s="24">
        <v>48002395</v>
      </c>
      <c r="P254" s="24">
        <v>9051886</v>
      </c>
      <c r="Q254" s="25">
        <v>13316452</v>
      </c>
      <c r="R254" s="25">
        <v>12480543</v>
      </c>
      <c r="S254" s="40">
        <v>34848881</v>
      </c>
      <c r="T254" s="24">
        <v>0</v>
      </c>
      <c r="U254" s="25">
        <v>0</v>
      </c>
      <c r="V254" s="25">
        <v>0</v>
      </c>
      <c r="W254" s="40">
        <v>0</v>
      </c>
    </row>
    <row r="255" spans="1:23" ht="13.5">
      <c r="A255" s="13" t="s">
        <v>41</v>
      </c>
      <c r="B255" s="14" t="s">
        <v>459</v>
      </c>
      <c r="C255" s="15" t="s">
        <v>460</v>
      </c>
      <c r="D255" s="24">
        <v>3010000</v>
      </c>
      <c r="E255" s="25">
        <v>3878000</v>
      </c>
      <c r="F255" s="25">
        <v>1206742</v>
      </c>
      <c r="G255" s="34">
        <f t="shared" si="47"/>
        <v>0.3111763795771016</v>
      </c>
      <c r="H255" s="24">
        <v>80497</v>
      </c>
      <c r="I255" s="25">
        <v>73261</v>
      </c>
      <c r="J255" s="25">
        <v>196540</v>
      </c>
      <c r="K255" s="24">
        <v>350298</v>
      </c>
      <c r="L255" s="24">
        <v>29200</v>
      </c>
      <c r="M255" s="25">
        <v>9528</v>
      </c>
      <c r="N255" s="25">
        <v>571901</v>
      </c>
      <c r="O255" s="24">
        <v>610629</v>
      </c>
      <c r="P255" s="24">
        <v>57976</v>
      </c>
      <c r="Q255" s="25">
        <v>72732</v>
      </c>
      <c r="R255" s="25">
        <v>115107</v>
      </c>
      <c r="S255" s="40">
        <v>245815</v>
      </c>
      <c r="T255" s="24">
        <v>0</v>
      </c>
      <c r="U255" s="25">
        <v>0</v>
      </c>
      <c r="V255" s="25">
        <v>0</v>
      </c>
      <c r="W255" s="40">
        <v>0</v>
      </c>
    </row>
    <row r="256" spans="1:23" ht="13.5">
      <c r="A256" s="16"/>
      <c r="B256" s="17" t="s">
        <v>461</v>
      </c>
      <c r="C256" s="18"/>
      <c r="D256" s="26">
        <f>SUM(D252:D255)</f>
        <v>240239964</v>
      </c>
      <c r="E256" s="27">
        <f>SUM(E252:E255)</f>
        <v>671471902</v>
      </c>
      <c r="F256" s="27">
        <f>SUM(F252:F255)</f>
        <v>-180562838</v>
      </c>
      <c r="G256" s="35">
        <f t="shared" si="47"/>
        <v>-0.26890602192316304</v>
      </c>
      <c r="H256" s="26">
        <f aca="true" t="shared" si="51" ref="H256:W256">SUM(H252:H255)</f>
        <v>-379418958</v>
      </c>
      <c r="I256" s="27">
        <f t="shared" si="51"/>
        <v>11546659</v>
      </c>
      <c r="J256" s="27">
        <f t="shared" si="51"/>
        <v>22426195</v>
      </c>
      <c r="K256" s="26">
        <f t="shared" si="51"/>
        <v>-345446104</v>
      </c>
      <c r="L256" s="26">
        <f t="shared" si="51"/>
        <v>24593417</v>
      </c>
      <c r="M256" s="27">
        <f t="shared" si="51"/>
        <v>24994982</v>
      </c>
      <c r="N256" s="27">
        <f t="shared" si="51"/>
        <v>52429655</v>
      </c>
      <c r="O256" s="26">
        <f t="shared" si="51"/>
        <v>102018054</v>
      </c>
      <c r="P256" s="26">
        <f t="shared" si="51"/>
        <v>14371881</v>
      </c>
      <c r="Q256" s="27">
        <f t="shared" si="51"/>
        <v>21497535</v>
      </c>
      <c r="R256" s="27">
        <f t="shared" si="51"/>
        <v>26995796</v>
      </c>
      <c r="S256" s="41">
        <f t="shared" si="51"/>
        <v>62865212</v>
      </c>
      <c r="T256" s="26">
        <f t="shared" si="51"/>
        <v>0</v>
      </c>
      <c r="U256" s="27">
        <f t="shared" si="51"/>
        <v>0</v>
      </c>
      <c r="V256" s="27">
        <f t="shared" si="51"/>
        <v>0</v>
      </c>
      <c r="W256" s="41">
        <f t="shared" si="51"/>
        <v>0</v>
      </c>
    </row>
    <row r="257" spans="1:23" ht="13.5">
      <c r="A257" s="19"/>
      <c r="B257" s="20" t="s">
        <v>462</v>
      </c>
      <c r="C257" s="21"/>
      <c r="D257" s="30">
        <f>SUM(D231:D236,D238:D243,D245:D250,D252:D255)</f>
        <v>3442942560</v>
      </c>
      <c r="E257" s="31">
        <f>SUM(E231:E236,E238:E243,E245:E250,E252:E255)</f>
        <v>4491779809</v>
      </c>
      <c r="F257" s="31">
        <f>SUM(F231:F236,F238:F243,F245:F250,F252:F255)</f>
        <v>976456659</v>
      </c>
      <c r="G257" s="37">
        <f t="shared" si="47"/>
        <v>0.2173874723430371</v>
      </c>
      <c r="H257" s="30">
        <f aca="true" t="shared" si="52" ref="H257:W257">SUM(H231:H236,H238:H243,H245:H250,H252:H255)</f>
        <v>-307584741</v>
      </c>
      <c r="I257" s="31">
        <f t="shared" si="52"/>
        <v>104062003</v>
      </c>
      <c r="J257" s="31">
        <f t="shared" si="52"/>
        <v>162399908</v>
      </c>
      <c r="K257" s="30">
        <f t="shared" si="52"/>
        <v>-41122830</v>
      </c>
      <c r="L257" s="30">
        <f t="shared" si="52"/>
        <v>131243451</v>
      </c>
      <c r="M257" s="31">
        <f t="shared" si="52"/>
        <v>126118651</v>
      </c>
      <c r="N257" s="31">
        <f t="shared" si="52"/>
        <v>151610755</v>
      </c>
      <c r="O257" s="30">
        <f t="shared" si="52"/>
        <v>408972857</v>
      </c>
      <c r="P257" s="30">
        <f t="shared" si="52"/>
        <v>75673035</v>
      </c>
      <c r="Q257" s="31">
        <f t="shared" si="52"/>
        <v>333457847</v>
      </c>
      <c r="R257" s="31">
        <f t="shared" si="52"/>
        <v>199475750</v>
      </c>
      <c r="S257" s="43">
        <f t="shared" si="52"/>
        <v>608606632</v>
      </c>
      <c r="T257" s="26">
        <f t="shared" si="52"/>
        <v>0</v>
      </c>
      <c r="U257" s="27">
        <f t="shared" si="52"/>
        <v>0</v>
      </c>
      <c r="V257" s="27">
        <f t="shared" si="52"/>
        <v>0</v>
      </c>
      <c r="W257" s="41">
        <f t="shared" si="52"/>
        <v>0</v>
      </c>
    </row>
    <row r="258" spans="1:23" ht="13.5">
      <c r="A258" s="8"/>
      <c r="B258" s="9" t="s">
        <v>603</v>
      </c>
      <c r="C258" s="10"/>
      <c r="D258" s="28"/>
      <c r="E258" s="29"/>
      <c r="F258" s="29"/>
      <c r="G258" s="36"/>
      <c r="H258" s="28"/>
      <c r="I258" s="29"/>
      <c r="J258" s="29"/>
      <c r="K258" s="28"/>
      <c r="L258" s="28"/>
      <c r="M258" s="29"/>
      <c r="N258" s="29"/>
      <c r="O258" s="28"/>
      <c r="P258" s="28"/>
      <c r="Q258" s="29"/>
      <c r="R258" s="29"/>
      <c r="S258" s="42"/>
      <c r="T258" s="28"/>
      <c r="U258" s="29"/>
      <c r="V258" s="29"/>
      <c r="W258" s="42"/>
    </row>
    <row r="259" spans="1:23" ht="13.5">
      <c r="A259" s="12"/>
      <c r="B259" s="9" t="s">
        <v>463</v>
      </c>
      <c r="C259" s="10"/>
      <c r="D259" s="28"/>
      <c r="E259" s="29"/>
      <c r="F259" s="29"/>
      <c r="G259" s="36"/>
      <c r="H259" s="28"/>
      <c r="I259" s="29"/>
      <c r="J259" s="29"/>
      <c r="K259" s="28"/>
      <c r="L259" s="28"/>
      <c r="M259" s="29"/>
      <c r="N259" s="29"/>
      <c r="O259" s="28"/>
      <c r="P259" s="28"/>
      <c r="Q259" s="29"/>
      <c r="R259" s="29"/>
      <c r="S259" s="42"/>
      <c r="T259" s="28"/>
      <c r="U259" s="29"/>
      <c r="V259" s="29"/>
      <c r="W259" s="42"/>
    </row>
    <row r="260" spans="1:23" ht="13.5">
      <c r="A260" s="13" t="s">
        <v>26</v>
      </c>
      <c r="B260" s="14" t="s">
        <v>464</v>
      </c>
      <c r="C260" s="15" t="s">
        <v>465</v>
      </c>
      <c r="D260" s="24">
        <v>120350939</v>
      </c>
      <c r="E260" s="25">
        <v>103555567</v>
      </c>
      <c r="F260" s="25">
        <v>57076929</v>
      </c>
      <c r="G260" s="34">
        <f aca="true" t="shared" si="53" ref="G260:G296">IF($E260=0,0,$F260/$E260)</f>
        <v>0.5511720002460129</v>
      </c>
      <c r="H260" s="24">
        <v>0</v>
      </c>
      <c r="I260" s="25">
        <v>0</v>
      </c>
      <c r="J260" s="25">
        <v>0</v>
      </c>
      <c r="K260" s="24">
        <v>0</v>
      </c>
      <c r="L260" s="24">
        <v>25221079</v>
      </c>
      <c r="M260" s="25">
        <v>9479268</v>
      </c>
      <c r="N260" s="25">
        <v>17872910</v>
      </c>
      <c r="O260" s="24">
        <v>52573257</v>
      </c>
      <c r="P260" s="24">
        <v>1502866</v>
      </c>
      <c r="Q260" s="25">
        <v>3000806</v>
      </c>
      <c r="R260" s="25">
        <v>0</v>
      </c>
      <c r="S260" s="40">
        <v>4503672</v>
      </c>
      <c r="T260" s="24">
        <v>0</v>
      </c>
      <c r="U260" s="25">
        <v>0</v>
      </c>
      <c r="V260" s="25">
        <v>0</v>
      </c>
      <c r="W260" s="40">
        <v>0</v>
      </c>
    </row>
    <row r="261" spans="1:23" ht="13.5">
      <c r="A261" s="13" t="s">
        <v>26</v>
      </c>
      <c r="B261" s="14" t="s">
        <v>466</v>
      </c>
      <c r="C261" s="15" t="s">
        <v>467</v>
      </c>
      <c r="D261" s="24">
        <v>180997928</v>
      </c>
      <c r="E261" s="25">
        <v>173220765</v>
      </c>
      <c r="F261" s="25">
        <v>106610791</v>
      </c>
      <c r="G261" s="34">
        <f t="shared" si="53"/>
        <v>0.6154619568849035</v>
      </c>
      <c r="H261" s="24">
        <v>12034496</v>
      </c>
      <c r="I261" s="25">
        <v>18861766</v>
      </c>
      <c r="J261" s="25">
        <v>13304592</v>
      </c>
      <c r="K261" s="24">
        <v>44200854</v>
      </c>
      <c r="L261" s="24">
        <v>12284375</v>
      </c>
      <c r="M261" s="25">
        <v>17181304</v>
      </c>
      <c r="N261" s="25">
        <v>9368261</v>
      </c>
      <c r="O261" s="24">
        <v>38833940</v>
      </c>
      <c r="P261" s="24">
        <v>3128918</v>
      </c>
      <c r="Q261" s="25">
        <v>9909796</v>
      </c>
      <c r="R261" s="25">
        <v>10537283</v>
      </c>
      <c r="S261" s="40">
        <v>23575997</v>
      </c>
      <c r="T261" s="24">
        <v>0</v>
      </c>
      <c r="U261" s="25">
        <v>0</v>
      </c>
      <c r="V261" s="25">
        <v>0</v>
      </c>
      <c r="W261" s="40">
        <v>0</v>
      </c>
    </row>
    <row r="262" spans="1:23" ht="13.5">
      <c r="A262" s="13" t="s">
        <v>26</v>
      </c>
      <c r="B262" s="14" t="s">
        <v>468</v>
      </c>
      <c r="C262" s="15" t="s">
        <v>469</v>
      </c>
      <c r="D262" s="24">
        <v>130487509</v>
      </c>
      <c r="E262" s="25">
        <v>90305772</v>
      </c>
      <c r="F262" s="25">
        <v>30261436</v>
      </c>
      <c r="G262" s="34">
        <f t="shared" si="53"/>
        <v>0.3350996877586075</v>
      </c>
      <c r="H262" s="24">
        <v>2258330</v>
      </c>
      <c r="I262" s="25">
        <v>3970835</v>
      </c>
      <c r="J262" s="25">
        <v>1300163</v>
      </c>
      <c r="K262" s="24">
        <v>7529328</v>
      </c>
      <c r="L262" s="24">
        <v>3067114</v>
      </c>
      <c r="M262" s="25">
        <v>2868487</v>
      </c>
      <c r="N262" s="25">
        <v>6043499</v>
      </c>
      <c r="O262" s="24">
        <v>11979100</v>
      </c>
      <c r="P262" s="24">
        <v>42366</v>
      </c>
      <c r="Q262" s="25">
        <v>2494035</v>
      </c>
      <c r="R262" s="25">
        <v>8216607</v>
      </c>
      <c r="S262" s="40">
        <v>10753008</v>
      </c>
      <c r="T262" s="24">
        <v>0</v>
      </c>
      <c r="U262" s="25">
        <v>0</v>
      </c>
      <c r="V262" s="25">
        <v>0</v>
      </c>
      <c r="W262" s="40">
        <v>0</v>
      </c>
    </row>
    <row r="263" spans="1:23" ht="13.5">
      <c r="A263" s="13" t="s">
        <v>41</v>
      </c>
      <c r="B263" s="14" t="s">
        <v>470</v>
      </c>
      <c r="C263" s="15" t="s">
        <v>471</v>
      </c>
      <c r="D263" s="24">
        <v>1951000</v>
      </c>
      <c r="E263" s="25">
        <v>2410600</v>
      </c>
      <c r="F263" s="25">
        <v>490472</v>
      </c>
      <c r="G263" s="34">
        <f t="shared" si="53"/>
        <v>0.20346469758566332</v>
      </c>
      <c r="H263" s="24">
        <v>0</v>
      </c>
      <c r="I263" s="25">
        <v>196235</v>
      </c>
      <c r="J263" s="25">
        <v>0</v>
      </c>
      <c r="K263" s="24">
        <v>196235</v>
      </c>
      <c r="L263" s="24">
        <v>0</v>
      </c>
      <c r="M263" s="25">
        <v>0</v>
      </c>
      <c r="N263" s="25">
        <v>231050</v>
      </c>
      <c r="O263" s="24">
        <v>231050</v>
      </c>
      <c r="P263" s="24">
        <v>0</v>
      </c>
      <c r="Q263" s="25">
        <v>11818</v>
      </c>
      <c r="R263" s="25">
        <v>51369</v>
      </c>
      <c r="S263" s="40">
        <v>63187</v>
      </c>
      <c r="T263" s="24">
        <v>0</v>
      </c>
      <c r="U263" s="25">
        <v>0</v>
      </c>
      <c r="V263" s="25">
        <v>0</v>
      </c>
      <c r="W263" s="40">
        <v>0</v>
      </c>
    </row>
    <row r="264" spans="1:23" ht="13.5">
      <c r="A264" s="16"/>
      <c r="B264" s="17" t="s">
        <v>472</v>
      </c>
      <c r="C264" s="18"/>
      <c r="D264" s="26">
        <f>SUM(D260:D263)</f>
        <v>433787376</v>
      </c>
      <c r="E264" s="27">
        <f>SUM(E260:E263)</f>
        <v>369492704</v>
      </c>
      <c r="F264" s="27">
        <f>SUM(F260:F263)</f>
        <v>194439628</v>
      </c>
      <c r="G264" s="35">
        <f t="shared" si="53"/>
        <v>0.5262340119170527</v>
      </c>
      <c r="H264" s="26">
        <f aca="true" t="shared" si="54" ref="H264:W264">SUM(H260:H263)</f>
        <v>14292826</v>
      </c>
      <c r="I264" s="27">
        <f t="shared" si="54"/>
        <v>23028836</v>
      </c>
      <c r="J264" s="27">
        <f t="shared" si="54"/>
        <v>14604755</v>
      </c>
      <c r="K264" s="26">
        <f t="shared" si="54"/>
        <v>51926417</v>
      </c>
      <c r="L264" s="26">
        <f t="shared" si="54"/>
        <v>40572568</v>
      </c>
      <c r="M264" s="27">
        <f t="shared" si="54"/>
        <v>29529059</v>
      </c>
      <c r="N264" s="27">
        <f t="shared" si="54"/>
        <v>33515720</v>
      </c>
      <c r="O264" s="26">
        <f t="shared" si="54"/>
        <v>103617347</v>
      </c>
      <c r="P264" s="26">
        <f t="shared" si="54"/>
        <v>4674150</v>
      </c>
      <c r="Q264" s="27">
        <f t="shared" si="54"/>
        <v>15416455</v>
      </c>
      <c r="R264" s="27">
        <f t="shared" si="54"/>
        <v>18805259</v>
      </c>
      <c r="S264" s="41">
        <f t="shared" si="54"/>
        <v>38895864</v>
      </c>
      <c r="T264" s="26">
        <f t="shared" si="54"/>
        <v>0</v>
      </c>
      <c r="U264" s="27">
        <f t="shared" si="54"/>
        <v>0</v>
      </c>
      <c r="V264" s="27">
        <f t="shared" si="54"/>
        <v>0</v>
      </c>
      <c r="W264" s="41">
        <f t="shared" si="54"/>
        <v>0</v>
      </c>
    </row>
    <row r="265" spans="1:23" ht="13.5">
      <c r="A265" s="13" t="s">
        <v>26</v>
      </c>
      <c r="B265" s="14" t="s">
        <v>473</v>
      </c>
      <c r="C265" s="15" t="s">
        <v>474</v>
      </c>
      <c r="D265" s="24">
        <v>8175000</v>
      </c>
      <c r="E265" s="25">
        <v>13623</v>
      </c>
      <c r="F265" s="25">
        <v>4949114</v>
      </c>
      <c r="G265" s="34">
        <f t="shared" si="53"/>
        <v>363.29105189752624</v>
      </c>
      <c r="H265" s="24">
        <v>714485</v>
      </c>
      <c r="I265" s="25">
        <v>1303898</v>
      </c>
      <c r="J265" s="25">
        <v>389558</v>
      </c>
      <c r="K265" s="24">
        <v>2407941</v>
      </c>
      <c r="L265" s="24">
        <v>340928</v>
      </c>
      <c r="M265" s="25">
        <v>486550</v>
      </c>
      <c r="N265" s="25">
        <v>1639725</v>
      </c>
      <c r="O265" s="24">
        <v>2467203</v>
      </c>
      <c r="P265" s="24">
        <v>0</v>
      </c>
      <c r="Q265" s="25">
        <v>231682</v>
      </c>
      <c r="R265" s="25">
        <v>-157712</v>
      </c>
      <c r="S265" s="40">
        <v>73970</v>
      </c>
      <c r="T265" s="24">
        <v>0</v>
      </c>
      <c r="U265" s="25">
        <v>0</v>
      </c>
      <c r="V265" s="25">
        <v>0</v>
      </c>
      <c r="W265" s="40">
        <v>0</v>
      </c>
    </row>
    <row r="266" spans="1:23" ht="13.5">
      <c r="A266" s="13" t="s">
        <v>26</v>
      </c>
      <c r="B266" s="14" t="s">
        <v>475</v>
      </c>
      <c r="C266" s="15" t="s">
        <v>476</v>
      </c>
      <c r="D266" s="24">
        <v>29008653</v>
      </c>
      <c r="E266" s="25">
        <v>27365392</v>
      </c>
      <c r="F266" s="25">
        <v>10862011</v>
      </c>
      <c r="G266" s="34">
        <f t="shared" si="53"/>
        <v>0.39692510160278355</v>
      </c>
      <c r="H266" s="24">
        <v>1174465</v>
      </c>
      <c r="I266" s="25">
        <v>260845</v>
      </c>
      <c r="J266" s="25">
        <v>448064</v>
      </c>
      <c r="K266" s="24">
        <v>1883374</v>
      </c>
      <c r="L266" s="24">
        <v>211681</v>
      </c>
      <c r="M266" s="25">
        <v>2139720</v>
      </c>
      <c r="N266" s="25">
        <v>1002925</v>
      </c>
      <c r="O266" s="24">
        <v>3354326</v>
      </c>
      <c r="P266" s="24">
        <v>766877</v>
      </c>
      <c r="Q266" s="25">
        <v>3619520</v>
      </c>
      <c r="R266" s="25">
        <v>1237914</v>
      </c>
      <c r="S266" s="40">
        <v>5624311</v>
      </c>
      <c r="T266" s="24">
        <v>0</v>
      </c>
      <c r="U266" s="25">
        <v>0</v>
      </c>
      <c r="V266" s="25">
        <v>0</v>
      </c>
      <c r="W266" s="40">
        <v>0</v>
      </c>
    </row>
    <row r="267" spans="1:23" ht="13.5">
      <c r="A267" s="13" t="s">
        <v>26</v>
      </c>
      <c r="B267" s="14" t="s">
        <v>477</v>
      </c>
      <c r="C267" s="15" t="s">
        <v>478</v>
      </c>
      <c r="D267" s="24">
        <v>7553000</v>
      </c>
      <c r="E267" s="25">
        <v>10303000</v>
      </c>
      <c r="F267" s="25">
        <v>10117475</v>
      </c>
      <c r="G267" s="34">
        <f t="shared" si="53"/>
        <v>0.9819931088032612</v>
      </c>
      <c r="H267" s="24">
        <v>1197653</v>
      </c>
      <c r="I267" s="25">
        <v>2367878</v>
      </c>
      <c r="J267" s="25">
        <v>62925</v>
      </c>
      <c r="K267" s="24">
        <v>3628456</v>
      </c>
      <c r="L267" s="24">
        <v>0</v>
      </c>
      <c r="M267" s="25">
        <v>5187</v>
      </c>
      <c r="N267" s="25">
        <v>4650144</v>
      </c>
      <c r="O267" s="24">
        <v>4655331</v>
      </c>
      <c r="P267" s="24">
        <v>1732531</v>
      </c>
      <c r="Q267" s="25">
        <v>11000</v>
      </c>
      <c r="R267" s="25">
        <v>90157</v>
      </c>
      <c r="S267" s="40">
        <v>1833688</v>
      </c>
      <c r="T267" s="24">
        <v>0</v>
      </c>
      <c r="U267" s="25">
        <v>0</v>
      </c>
      <c r="V267" s="25">
        <v>0</v>
      </c>
      <c r="W267" s="40">
        <v>0</v>
      </c>
    </row>
    <row r="268" spans="1:23" ht="13.5">
      <c r="A268" s="13" t="s">
        <v>26</v>
      </c>
      <c r="B268" s="14" t="s">
        <v>479</v>
      </c>
      <c r="C268" s="15" t="s">
        <v>480</v>
      </c>
      <c r="D268" s="24">
        <v>55436000</v>
      </c>
      <c r="E268" s="25">
        <v>89857000</v>
      </c>
      <c r="F268" s="25">
        <v>51869625</v>
      </c>
      <c r="G268" s="34">
        <f t="shared" si="53"/>
        <v>0.5772463469735246</v>
      </c>
      <c r="H268" s="24">
        <v>0</v>
      </c>
      <c r="I268" s="25">
        <v>801965</v>
      </c>
      <c r="J268" s="25">
        <v>21546</v>
      </c>
      <c r="K268" s="24">
        <v>823511</v>
      </c>
      <c r="L268" s="24">
        <v>8303526</v>
      </c>
      <c r="M268" s="25">
        <v>7238347</v>
      </c>
      <c r="N268" s="25">
        <v>3360839</v>
      </c>
      <c r="O268" s="24">
        <v>18902712</v>
      </c>
      <c r="P268" s="24">
        <v>701705</v>
      </c>
      <c r="Q268" s="25">
        <v>3384430</v>
      </c>
      <c r="R268" s="25">
        <v>28057267</v>
      </c>
      <c r="S268" s="40">
        <v>32143402</v>
      </c>
      <c r="T268" s="24">
        <v>0</v>
      </c>
      <c r="U268" s="25">
        <v>0</v>
      </c>
      <c r="V268" s="25">
        <v>0</v>
      </c>
      <c r="W268" s="40">
        <v>0</v>
      </c>
    </row>
    <row r="269" spans="1:23" ht="13.5">
      <c r="A269" s="13" t="s">
        <v>26</v>
      </c>
      <c r="B269" s="14" t="s">
        <v>481</v>
      </c>
      <c r="C269" s="15" t="s">
        <v>482</v>
      </c>
      <c r="D269" s="24">
        <v>35087008</v>
      </c>
      <c r="E269" s="25">
        <v>10087007</v>
      </c>
      <c r="F269" s="25">
        <v>9583970</v>
      </c>
      <c r="G269" s="34">
        <f t="shared" si="53"/>
        <v>0.9501302021501522</v>
      </c>
      <c r="H269" s="24">
        <v>0</v>
      </c>
      <c r="I269" s="25">
        <v>0</v>
      </c>
      <c r="J269" s="25">
        <v>3572301</v>
      </c>
      <c r="K269" s="24">
        <v>3572301</v>
      </c>
      <c r="L269" s="24">
        <v>2286209</v>
      </c>
      <c r="M269" s="25">
        <v>171050</v>
      </c>
      <c r="N269" s="25">
        <v>492101</v>
      </c>
      <c r="O269" s="24">
        <v>2949360</v>
      </c>
      <c r="P269" s="24">
        <v>1489541</v>
      </c>
      <c r="Q269" s="25">
        <v>191280</v>
      </c>
      <c r="R269" s="25">
        <v>1381488</v>
      </c>
      <c r="S269" s="40">
        <v>3062309</v>
      </c>
      <c r="T269" s="24">
        <v>0</v>
      </c>
      <c r="U269" s="25">
        <v>0</v>
      </c>
      <c r="V269" s="25">
        <v>0</v>
      </c>
      <c r="W269" s="40">
        <v>0</v>
      </c>
    </row>
    <row r="270" spans="1:23" ht="13.5">
      <c r="A270" s="13" t="s">
        <v>26</v>
      </c>
      <c r="B270" s="14" t="s">
        <v>483</v>
      </c>
      <c r="C270" s="15" t="s">
        <v>484</v>
      </c>
      <c r="D270" s="24">
        <v>10279131</v>
      </c>
      <c r="E270" s="25">
        <v>6755778</v>
      </c>
      <c r="F270" s="25">
        <v>2083238</v>
      </c>
      <c r="G270" s="34">
        <f t="shared" si="53"/>
        <v>0.3083638923599917</v>
      </c>
      <c r="H270" s="24">
        <v>0</v>
      </c>
      <c r="I270" s="25">
        <v>190862</v>
      </c>
      <c r="J270" s="25">
        <v>900</v>
      </c>
      <c r="K270" s="24">
        <v>191762</v>
      </c>
      <c r="L270" s="24">
        <v>1500</v>
      </c>
      <c r="M270" s="25">
        <v>13192</v>
      </c>
      <c r="N270" s="25">
        <v>1476864</v>
      </c>
      <c r="O270" s="24">
        <v>1491556</v>
      </c>
      <c r="P270" s="24">
        <v>0</v>
      </c>
      <c r="Q270" s="25">
        <v>0</v>
      </c>
      <c r="R270" s="25">
        <v>399920</v>
      </c>
      <c r="S270" s="40">
        <v>399920</v>
      </c>
      <c r="T270" s="24">
        <v>0</v>
      </c>
      <c r="U270" s="25">
        <v>0</v>
      </c>
      <c r="V270" s="25">
        <v>0</v>
      </c>
      <c r="W270" s="40">
        <v>0</v>
      </c>
    </row>
    <row r="271" spans="1:23" ht="13.5">
      <c r="A271" s="13" t="s">
        <v>41</v>
      </c>
      <c r="B271" s="14" t="s">
        <v>485</v>
      </c>
      <c r="C271" s="15" t="s">
        <v>486</v>
      </c>
      <c r="D271" s="24">
        <v>359000</v>
      </c>
      <c r="E271" s="25">
        <v>366130</v>
      </c>
      <c r="F271" s="25">
        <v>147610</v>
      </c>
      <c r="G271" s="34">
        <f t="shared" si="53"/>
        <v>0.403162811023407</v>
      </c>
      <c r="H271" s="24">
        <v>0</v>
      </c>
      <c r="I271" s="25">
        <v>12285</v>
      </c>
      <c r="J271" s="25">
        <v>0</v>
      </c>
      <c r="K271" s="24">
        <v>12285</v>
      </c>
      <c r="L271" s="24">
        <v>9452</v>
      </c>
      <c r="M271" s="25">
        <v>98549</v>
      </c>
      <c r="N271" s="25">
        <v>3009</v>
      </c>
      <c r="O271" s="24">
        <v>111010</v>
      </c>
      <c r="P271" s="24">
        <v>9900</v>
      </c>
      <c r="Q271" s="25">
        <v>14415</v>
      </c>
      <c r="R271" s="25">
        <v>0</v>
      </c>
      <c r="S271" s="40">
        <v>24315</v>
      </c>
      <c r="T271" s="24">
        <v>0</v>
      </c>
      <c r="U271" s="25">
        <v>0</v>
      </c>
      <c r="V271" s="25">
        <v>0</v>
      </c>
      <c r="W271" s="40">
        <v>0</v>
      </c>
    </row>
    <row r="272" spans="1:23" ht="13.5">
      <c r="A272" s="16"/>
      <c r="B272" s="17" t="s">
        <v>487</v>
      </c>
      <c r="C272" s="18"/>
      <c r="D272" s="26">
        <f>SUM(D265:D271)</f>
        <v>145897792</v>
      </c>
      <c r="E272" s="27">
        <f>SUM(E265:E271)</f>
        <v>144747930</v>
      </c>
      <c r="F272" s="27">
        <f>SUM(F265:F271)</f>
        <v>89613043</v>
      </c>
      <c r="G272" s="35">
        <f t="shared" si="53"/>
        <v>0.6190972333766708</v>
      </c>
      <c r="H272" s="26">
        <f aca="true" t="shared" si="55" ref="H272:W272">SUM(H265:H271)</f>
        <v>3086603</v>
      </c>
      <c r="I272" s="27">
        <f t="shared" si="55"/>
        <v>4937733</v>
      </c>
      <c r="J272" s="27">
        <f t="shared" si="55"/>
        <v>4495294</v>
      </c>
      <c r="K272" s="26">
        <f t="shared" si="55"/>
        <v>12519630</v>
      </c>
      <c r="L272" s="26">
        <f t="shared" si="55"/>
        <v>11153296</v>
      </c>
      <c r="M272" s="27">
        <f t="shared" si="55"/>
        <v>10152595</v>
      </c>
      <c r="N272" s="27">
        <f t="shared" si="55"/>
        <v>12625607</v>
      </c>
      <c r="O272" s="26">
        <f t="shared" si="55"/>
        <v>33931498</v>
      </c>
      <c r="P272" s="26">
        <f t="shared" si="55"/>
        <v>4700554</v>
      </c>
      <c r="Q272" s="27">
        <f t="shared" si="55"/>
        <v>7452327</v>
      </c>
      <c r="R272" s="27">
        <f t="shared" si="55"/>
        <v>31009034</v>
      </c>
      <c r="S272" s="41">
        <f t="shared" si="55"/>
        <v>43161915</v>
      </c>
      <c r="T272" s="26">
        <f t="shared" si="55"/>
        <v>0</v>
      </c>
      <c r="U272" s="27">
        <f t="shared" si="55"/>
        <v>0</v>
      </c>
      <c r="V272" s="27">
        <f t="shared" si="55"/>
        <v>0</v>
      </c>
      <c r="W272" s="41">
        <f t="shared" si="55"/>
        <v>0</v>
      </c>
    </row>
    <row r="273" spans="1:23" ht="13.5">
      <c r="A273" s="13" t="s">
        <v>26</v>
      </c>
      <c r="B273" s="14" t="s">
        <v>488</v>
      </c>
      <c r="C273" s="15" t="s">
        <v>489</v>
      </c>
      <c r="D273" s="24">
        <v>14975024</v>
      </c>
      <c r="E273" s="25">
        <v>15175013</v>
      </c>
      <c r="F273" s="25">
        <v>3627459</v>
      </c>
      <c r="G273" s="34">
        <f t="shared" si="53"/>
        <v>0.23904157446191315</v>
      </c>
      <c r="H273" s="24">
        <v>10426</v>
      </c>
      <c r="I273" s="25">
        <v>0</v>
      </c>
      <c r="J273" s="25">
        <v>0</v>
      </c>
      <c r="K273" s="24">
        <v>10426</v>
      </c>
      <c r="L273" s="24">
        <v>608670</v>
      </c>
      <c r="M273" s="25">
        <v>309078</v>
      </c>
      <c r="N273" s="25">
        <v>387451</v>
      </c>
      <c r="O273" s="24">
        <v>1305199</v>
      </c>
      <c r="P273" s="24">
        <v>1179922</v>
      </c>
      <c r="Q273" s="25">
        <v>0</v>
      </c>
      <c r="R273" s="25">
        <v>1131912</v>
      </c>
      <c r="S273" s="40">
        <v>2311834</v>
      </c>
      <c r="T273" s="24">
        <v>0</v>
      </c>
      <c r="U273" s="25">
        <v>0</v>
      </c>
      <c r="V273" s="25">
        <v>0</v>
      </c>
      <c r="W273" s="40">
        <v>0</v>
      </c>
    </row>
    <row r="274" spans="1:23" ht="13.5">
      <c r="A274" s="13" t="s">
        <v>26</v>
      </c>
      <c r="B274" s="14" t="s">
        <v>490</v>
      </c>
      <c r="C274" s="15" t="s">
        <v>491</v>
      </c>
      <c r="D274" s="24">
        <v>22767950</v>
      </c>
      <c r="E274" s="25">
        <v>-45442851</v>
      </c>
      <c r="F274" s="25">
        <v>4156587</v>
      </c>
      <c r="G274" s="34">
        <f t="shared" si="53"/>
        <v>-0.09146844681906072</v>
      </c>
      <c r="H274" s="24">
        <v>0</v>
      </c>
      <c r="I274" s="25">
        <v>303978</v>
      </c>
      <c r="J274" s="25">
        <v>0</v>
      </c>
      <c r="K274" s="24">
        <v>303978</v>
      </c>
      <c r="L274" s="24">
        <v>0</v>
      </c>
      <c r="M274" s="25">
        <v>701308</v>
      </c>
      <c r="N274" s="25">
        <v>0</v>
      </c>
      <c r="O274" s="24">
        <v>701308</v>
      </c>
      <c r="P274" s="24">
        <v>0</v>
      </c>
      <c r="Q274" s="25">
        <v>0</v>
      </c>
      <c r="R274" s="25">
        <v>3151301</v>
      </c>
      <c r="S274" s="40">
        <v>3151301</v>
      </c>
      <c r="T274" s="24">
        <v>0</v>
      </c>
      <c r="U274" s="25">
        <v>0</v>
      </c>
      <c r="V274" s="25">
        <v>0</v>
      </c>
      <c r="W274" s="40">
        <v>0</v>
      </c>
    </row>
    <row r="275" spans="1:23" ht="13.5">
      <c r="A275" s="13" t="s">
        <v>26</v>
      </c>
      <c r="B275" s="14" t="s">
        <v>492</v>
      </c>
      <c r="C275" s="15" t="s">
        <v>493</v>
      </c>
      <c r="D275" s="24">
        <v>43008450</v>
      </c>
      <c r="E275" s="25">
        <v>37440756</v>
      </c>
      <c r="F275" s="25">
        <v>25420193</v>
      </c>
      <c r="G275" s="34">
        <f t="shared" si="53"/>
        <v>0.6789444369125452</v>
      </c>
      <c r="H275" s="24">
        <v>689715</v>
      </c>
      <c r="I275" s="25">
        <v>66432</v>
      </c>
      <c r="J275" s="25">
        <v>66432</v>
      </c>
      <c r="K275" s="24">
        <v>822579</v>
      </c>
      <c r="L275" s="24">
        <v>2440657</v>
      </c>
      <c r="M275" s="25">
        <v>2668282</v>
      </c>
      <c r="N275" s="25">
        <v>3039106</v>
      </c>
      <c r="O275" s="24">
        <v>8148045</v>
      </c>
      <c r="P275" s="24">
        <v>747015</v>
      </c>
      <c r="Q275" s="25">
        <v>12698760</v>
      </c>
      <c r="R275" s="25">
        <v>3003794</v>
      </c>
      <c r="S275" s="40">
        <v>16449569</v>
      </c>
      <c r="T275" s="24">
        <v>0</v>
      </c>
      <c r="U275" s="25">
        <v>0</v>
      </c>
      <c r="V275" s="25">
        <v>0</v>
      </c>
      <c r="W275" s="40">
        <v>0</v>
      </c>
    </row>
    <row r="276" spans="1:23" ht="13.5">
      <c r="A276" s="13" t="s">
        <v>26</v>
      </c>
      <c r="B276" s="14" t="s">
        <v>494</v>
      </c>
      <c r="C276" s="15" t="s">
        <v>495</v>
      </c>
      <c r="D276" s="24">
        <v>24392004</v>
      </c>
      <c r="E276" s="25">
        <v>17345004</v>
      </c>
      <c r="F276" s="25">
        <v>5960803</v>
      </c>
      <c r="G276" s="34">
        <f t="shared" si="53"/>
        <v>0.3436610911130375</v>
      </c>
      <c r="H276" s="24">
        <v>0</v>
      </c>
      <c r="I276" s="25">
        <v>0</v>
      </c>
      <c r="J276" s="25">
        <v>1613117</v>
      </c>
      <c r="K276" s="24">
        <v>1613117</v>
      </c>
      <c r="L276" s="24">
        <v>99722</v>
      </c>
      <c r="M276" s="25">
        <v>2022551</v>
      </c>
      <c r="N276" s="25">
        <v>623864</v>
      </c>
      <c r="O276" s="24">
        <v>2746137</v>
      </c>
      <c r="P276" s="24">
        <v>257427</v>
      </c>
      <c r="Q276" s="25">
        <v>437175</v>
      </c>
      <c r="R276" s="25">
        <v>906947</v>
      </c>
      <c r="S276" s="40">
        <v>1601549</v>
      </c>
      <c r="T276" s="24">
        <v>0</v>
      </c>
      <c r="U276" s="25">
        <v>0</v>
      </c>
      <c r="V276" s="25">
        <v>0</v>
      </c>
      <c r="W276" s="40">
        <v>0</v>
      </c>
    </row>
    <row r="277" spans="1:23" ht="13.5">
      <c r="A277" s="13" t="s">
        <v>26</v>
      </c>
      <c r="B277" s="14" t="s">
        <v>496</v>
      </c>
      <c r="C277" s="15" t="s">
        <v>497</v>
      </c>
      <c r="D277" s="24">
        <v>12480000</v>
      </c>
      <c r="E277" s="25">
        <v>12480000</v>
      </c>
      <c r="F277" s="25">
        <v>10284751</v>
      </c>
      <c r="G277" s="34">
        <f t="shared" si="53"/>
        <v>0.8240986378205128</v>
      </c>
      <c r="H277" s="24">
        <v>1295941</v>
      </c>
      <c r="I277" s="25">
        <v>829304</v>
      </c>
      <c r="J277" s="25">
        <v>1654602</v>
      </c>
      <c r="K277" s="24">
        <v>3779847</v>
      </c>
      <c r="L277" s="24">
        <v>1209400</v>
      </c>
      <c r="M277" s="25">
        <v>1538257</v>
      </c>
      <c r="N277" s="25">
        <v>2612696</v>
      </c>
      <c r="O277" s="24">
        <v>5360353</v>
      </c>
      <c r="P277" s="24">
        <v>1144551</v>
      </c>
      <c r="Q277" s="25">
        <v>0</v>
      </c>
      <c r="R277" s="25">
        <v>0</v>
      </c>
      <c r="S277" s="40">
        <v>1144551</v>
      </c>
      <c r="T277" s="24">
        <v>0</v>
      </c>
      <c r="U277" s="25">
        <v>0</v>
      </c>
      <c r="V277" s="25">
        <v>0</v>
      </c>
      <c r="W277" s="40">
        <v>0</v>
      </c>
    </row>
    <row r="278" spans="1:23" ht="13.5">
      <c r="A278" s="13" t="s">
        <v>26</v>
      </c>
      <c r="B278" s="14" t="s">
        <v>498</v>
      </c>
      <c r="C278" s="15" t="s">
        <v>499</v>
      </c>
      <c r="D278" s="24">
        <v>16005000</v>
      </c>
      <c r="E278" s="25">
        <v>14806550</v>
      </c>
      <c r="F278" s="25">
        <v>7512233</v>
      </c>
      <c r="G278" s="34">
        <f t="shared" si="53"/>
        <v>0.5073587702739666</v>
      </c>
      <c r="H278" s="24">
        <v>466713</v>
      </c>
      <c r="I278" s="25">
        <v>240356</v>
      </c>
      <c r="J278" s="25">
        <v>0</v>
      </c>
      <c r="K278" s="24">
        <v>707069</v>
      </c>
      <c r="L278" s="24">
        <v>395958</v>
      </c>
      <c r="M278" s="25">
        <v>122499</v>
      </c>
      <c r="N278" s="25">
        <v>1036859</v>
      </c>
      <c r="O278" s="24">
        <v>1555316</v>
      </c>
      <c r="P278" s="24">
        <v>0</v>
      </c>
      <c r="Q278" s="25">
        <v>113387</v>
      </c>
      <c r="R278" s="25">
        <v>5136461</v>
      </c>
      <c r="S278" s="40">
        <v>5249848</v>
      </c>
      <c r="T278" s="24">
        <v>0</v>
      </c>
      <c r="U278" s="25">
        <v>0</v>
      </c>
      <c r="V278" s="25">
        <v>0</v>
      </c>
      <c r="W278" s="40">
        <v>0</v>
      </c>
    </row>
    <row r="279" spans="1:23" ht="13.5">
      <c r="A279" s="13" t="s">
        <v>26</v>
      </c>
      <c r="B279" s="14" t="s">
        <v>500</v>
      </c>
      <c r="C279" s="15" t="s">
        <v>501</v>
      </c>
      <c r="D279" s="24">
        <v>19889003</v>
      </c>
      <c r="E279" s="25">
        <v>19889002</v>
      </c>
      <c r="F279" s="25">
        <v>13703451</v>
      </c>
      <c r="G279" s="34">
        <f t="shared" si="53"/>
        <v>0.6889964111824213</v>
      </c>
      <c r="H279" s="24">
        <v>2854027</v>
      </c>
      <c r="I279" s="25">
        <v>143700</v>
      </c>
      <c r="J279" s="25">
        <v>1074256</v>
      </c>
      <c r="K279" s="24">
        <v>4071983</v>
      </c>
      <c r="L279" s="24">
        <v>65002</v>
      </c>
      <c r="M279" s="25">
        <v>4879079</v>
      </c>
      <c r="N279" s="25">
        <v>4687387</v>
      </c>
      <c r="O279" s="24">
        <v>9631468</v>
      </c>
      <c r="P279" s="24">
        <v>0</v>
      </c>
      <c r="Q279" s="25">
        <v>0</v>
      </c>
      <c r="R279" s="25">
        <v>0</v>
      </c>
      <c r="S279" s="40">
        <v>0</v>
      </c>
      <c r="T279" s="24">
        <v>0</v>
      </c>
      <c r="U279" s="25">
        <v>0</v>
      </c>
      <c r="V279" s="25">
        <v>0</v>
      </c>
      <c r="W279" s="40">
        <v>0</v>
      </c>
    </row>
    <row r="280" spans="1:23" ht="13.5">
      <c r="A280" s="13" t="s">
        <v>26</v>
      </c>
      <c r="B280" s="14" t="s">
        <v>502</v>
      </c>
      <c r="C280" s="15" t="s">
        <v>503</v>
      </c>
      <c r="D280" s="24">
        <v>39781187</v>
      </c>
      <c r="E280" s="25">
        <v>39781187</v>
      </c>
      <c r="F280" s="25">
        <v>28639500</v>
      </c>
      <c r="G280" s="34">
        <f t="shared" si="53"/>
        <v>0.7199257277064156</v>
      </c>
      <c r="H280" s="24">
        <v>0</v>
      </c>
      <c r="I280" s="25">
        <v>1517443</v>
      </c>
      <c r="J280" s="25">
        <v>1517443</v>
      </c>
      <c r="K280" s="24">
        <v>3034886</v>
      </c>
      <c r="L280" s="24">
        <v>1538545</v>
      </c>
      <c r="M280" s="25">
        <v>23530857</v>
      </c>
      <c r="N280" s="25">
        <v>535212</v>
      </c>
      <c r="O280" s="24">
        <v>25604614</v>
      </c>
      <c r="P280" s="24">
        <v>0</v>
      </c>
      <c r="Q280" s="25">
        <v>0</v>
      </c>
      <c r="R280" s="25">
        <v>0</v>
      </c>
      <c r="S280" s="40">
        <v>0</v>
      </c>
      <c r="T280" s="24">
        <v>0</v>
      </c>
      <c r="U280" s="25">
        <v>0</v>
      </c>
      <c r="V280" s="25">
        <v>0</v>
      </c>
      <c r="W280" s="40">
        <v>0</v>
      </c>
    </row>
    <row r="281" spans="1:23" ht="13.5">
      <c r="A281" s="13" t="s">
        <v>41</v>
      </c>
      <c r="B281" s="14" t="s">
        <v>504</v>
      </c>
      <c r="C281" s="15" t="s">
        <v>505</v>
      </c>
      <c r="D281" s="24">
        <v>900000</v>
      </c>
      <c r="E281" s="25">
        <v>1350000</v>
      </c>
      <c r="F281" s="25">
        <v>560087</v>
      </c>
      <c r="G281" s="34">
        <f t="shared" si="53"/>
        <v>0.4148792592592593</v>
      </c>
      <c r="H281" s="24">
        <v>28833</v>
      </c>
      <c r="I281" s="25">
        <v>263195</v>
      </c>
      <c r="J281" s="25">
        <v>0</v>
      </c>
      <c r="K281" s="24">
        <v>292028</v>
      </c>
      <c r="L281" s="24">
        <v>495</v>
      </c>
      <c r="M281" s="25">
        <v>0</v>
      </c>
      <c r="N281" s="25">
        <v>95047</v>
      </c>
      <c r="O281" s="24">
        <v>95542</v>
      </c>
      <c r="P281" s="24">
        <v>119934</v>
      </c>
      <c r="Q281" s="25">
        <v>2583</v>
      </c>
      <c r="R281" s="25">
        <v>50000</v>
      </c>
      <c r="S281" s="40">
        <v>172517</v>
      </c>
      <c r="T281" s="24">
        <v>0</v>
      </c>
      <c r="U281" s="25">
        <v>0</v>
      </c>
      <c r="V281" s="25">
        <v>0</v>
      </c>
      <c r="W281" s="40">
        <v>0</v>
      </c>
    </row>
    <row r="282" spans="1:23" ht="13.5">
      <c r="A282" s="16"/>
      <c r="B282" s="17" t="s">
        <v>506</v>
      </c>
      <c r="C282" s="18"/>
      <c r="D282" s="26">
        <f>SUM(D273:D281)</f>
        <v>194198618</v>
      </c>
      <c r="E282" s="27">
        <f>SUM(E273:E281)</f>
        <v>112824661</v>
      </c>
      <c r="F282" s="27">
        <f>SUM(F273:F281)</f>
        <v>99865064</v>
      </c>
      <c r="G282" s="35">
        <f t="shared" si="53"/>
        <v>0.8851350681213215</v>
      </c>
      <c r="H282" s="26">
        <f aca="true" t="shared" si="56" ref="H282:W282">SUM(H273:H281)</f>
        <v>5345655</v>
      </c>
      <c r="I282" s="27">
        <f t="shared" si="56"/>
        <v>3364408</v>
      </c>
      <c r="J282" s="27">
        <f t="shared" si="56"/>
        <v>5925850</v>
      </c>
      <c r="K282" s="26">
        <f t="shared" si="56"/>
        <v>14635913</v>
      </c>
      <c r="L282" s="26">
        <f t="shared" si="56"/>
        <v>6358449</v>
      </c>
      <c r="M282" s="27">
        <f t="shared" si="56"/>
        <v>35771911</v>
      </c>
      <c r="N282" s="27">
        <f t="shared" si="56"/>
        <v>13017622</v>
      </c>
      <c r="O282" s="26">
        <f t="shared" si="56"/>
        <v>55147982</v>
      </c>
      <c r="P282" s="26">
        <f t="shared" si="56"/>
        <v>3448849</v>
      </c>
      <c r="Q282" s="27">
        <f t="shared" si="56"/>
        <v>13251905</v>
      </c>
      <c r="R282" s="27">
        <f t="shared" si="56"/>
        <v>13380415</v>
      </c>
      <c r="S282" s="41">
        <f t="shared" si="56"/>
        <v>30081169</v>
      </c>
      <c r="T282" s="26">
        <f t="shared" si="56"/>
        <v>0</v>
      </c>
      <c r="U282" s="27">
        <f t="shared" si="56"/>
        <v>0</v>
      </c>
      <c r="V282" s="27">
        <f t="shared" si="56"/>
        <v>0</v>
      </c>
      <c r="W282" s="41">
        <f t="shared" si="56"/>
        <v>0</v>
      </c>
    </row>
    <row r="283" spans="1:23" ht="13.5">
      <c r="A283" s="13" t="s">
        <v>26</v>
      </c>
      <c r="B283" s="14" t="s">
        <v>507</v>
      </c>
      <c r="C283" s="15" t="s">
        <v>508</v>
      </c>
      <c r="D283" s="24">
        <v>34553999</v>
      </c>
      <c r="E283" s="25">
        <v>16100837</v>
      </c>
      <c r="F283" s="25">
        <v>91188698</v>
      </c>
      <c r="G283" s="34">
        <f t="shared" si="53"/>
        <v>5.663599848877421</v>
      </c>
      <c r="H283" s="24">
        <v>2018258</v>
      </c>
      <c r="I283" s="25">
        <v>41245</v>
      </c>
      <c r="J283" s="25">
        <v>2888461</v>
      </c>
      <c r="K283" s="24">
        <v>4947964</v>
      </c>
      <c r="L283" s="24">
        <v>256693</v>
      </c>
      <c r="M283" s="25">
        <v>4418447</v>
      </c>
      <c r="N283" s="25">
        <v>80337444</v>
      </c>
      <c r="O283" s="24">
        <v>85012584</v>
      </c>
      <c r="P283" s="24">
        <v>286057</v>
      </c>
      <c r="Q283" s="25">
        <v>0</v>
      </c>
      <c r="R283" s="25">
        <v>942093</v>
      </c>
      <c r="S283" s="40">
        <v>1228150</v>
      </c>
      <c r="T283" s="24">
        <v>0</v>
      </c>
      <c r="U283" s="25">
        <v>0</v>
      </c>
      <c r="V283" s="25">
        <v>0</v>
      </c>
      <c r="W283" s="40">
        <v>0</v>
      </c>
    </row>
    <row r="284" spans="1:23" ht="13.5">
      <c r="A284" s="13" t="s">
        <v>26</v>
      </c>
      <c r="B284" s="14" t="s">
        <v>509</v>
      </c>
      <c r="C284" s="15" t="s">
        <v>510</v>
      </c>
      <c r="D284" s="24">
        <v>15691000</v>
      </c>
      <c r="E284" s="25">
        <v>26090638</v>
      </c>
      <c r="F284" s="25">
        <v>3668822</v>
      </c>
      <c r="G284" s="34">
        <f t="shared" si="53"/>
        <v>0.14061833213890745</v>
      </c>
      <c r="H284" s="24">
        <v>1263772</v>
      </c>
      <c r="I284" s="25">
        <v>0</v>
      </c>
      <c r="J284" s="25">
        <v>1790230</v>
      </c>
      <c r="K284" s="24">
        <v>3054002</v>
      </c>
      <c r="L284" s="24">
        <v>1161149</v>
      </c>
      <c r="M284" s="25">
        <v>956522</v>
      </c>
      <c r="N284" s="25">
        <v>0</v>
      </c>
      <c r="O284" s="24">
        <v>2117671</v>
      </c>
      <c r="P284" s="24">
        <v>357978</v>
      </c>
      <c r="Q284" s="25">
        <v>-2505105</v>
      </c>
      <c r="R284" s="25">
        <v>644276</v>
      </c>
      <c r="S284" s="40">
        <v>-1502851</v>
      </c>
      <c r="T284" s="24">
        <v>0</v>
      </c>
      <c r="U284" s="25">
        <v>0</v>
      </c>
      <c r="V284" s="25">
        <v>0</v>
      </c>
      <c r="W284" s="40">
        <v>0</v>
      </c>
    </row>
    <row r="285" spans="1:23" ht="13.5">
      <c r="A285" s="13" t="s">
        <v>26</v>
      </c>
      <c r="B285" s="14" t="s">
        <v>511</v>
      </c>
      <c r="C285" s="15" t="s">
        <v>512</v>
      </c>
      <c r="D285" s="24">
        <v>14798640</v>
      </c>
      <c r="E285" s="25">
        <v>14448640</v>
      </c>
      <c r="F285" s="25">
        <v>1277840</v>
      </c>
      <c r="G285" s="34">
        <f t="shared" si="53"/>
        <v>0.08844015768958186</v>
      </c>
      <c r="H285" s="24">
        <v>0</v>
      </c>
      <c r="I285" s="25">
        <v>0</v>
      </c>
      <c r="J285" s="25">
        <v>0</v>
      </c>
      <c r="K285" s="24">
        <v>0</v>
      </c>
      <c r="L285" s="24">
        <v>0</v>
      </c>
      <c r="M285" s="25">
        <v>0</v>
      </c>
      <c r="N285" s="25">
        <v>0</v>
      </c>
      <c r="O285" s="24">
        <v>0</v>
      </c>
      <c r="P285" s="24">
        <v>1277840</v>
      </c>
      <c r="Q285" s="25">
        <v>0</v>
      </c>
      <c r="R285" s="25">
        <v>0</v>
      </c>
      <c r="S285" s="40">
        <v>1277840</v>
      </c>
      <c r="T285" s="24">
        <v>0</v>
      </c>
      <c r="U285" s="25">
        <v>0</v>
      </c>
      <c r="V285" s="25">
        <v>0</v>
      </c>
      <c r="W285" s="40">
        <v>0</v>
      </c>
    </row>
    <row r="286" spans="1:23" ht="13.5">
      <c r="A286" s="13" t="s">
        <v>26</v>
      </c>
      <c r="B286" s="14" t="s">
        <v>513</v>
      </c>
      <c r="C286" s="15" t="s">
        <v>514</v>
      </c>
      <c r="D286" s="24">
        <v>26086000</v>
      </c>
      <c r="E286" s="25">
        <v>35623775</v>
      </c>
      <c r="F286" s="25">
        <v>13581380</v>
      </c>
      <c r="G286" s="34">
        <f t="shared" si="53"/>
        <v>0.3812448287695507</v>
      </c>
      <c r="H286" s="24">
        <v>785206</v>
      </c>
      <c r="I286" s="25">
        <v>0</v>
      </c>
      <c r="J286" s="25">
        <v>2368278</v>
      </c>
      <c r="K286" s="24">
        <v>3153484</v>
      </c>
      <c r="L286" s="24">
        <v>0</v>
      </c>
      <c r="M286" s="25">
        <v>5549893</v>
      </c>
      <c r="N286" s="25">
        <v>4854225</v>
      </c>
      <c r="O286" s="24">
        <v>10404118</v>
      </c>
      <c r="P286" s="24">
        <v>0</v>
      </c>
      <c r="Q286" s="25">
        <v>23778</v>
      </c>
      <c r="R286" s="25">
        <v>0</v>
      </c>
      <c r="S286" s="40">
        <v>23778</v>
      </c>
      <c r="T286" s="24">
        <v>0</v>
      </c>
      <c r="U286" s="25">
        <v>0</v>
      </c>
      <c r="V286" s="25">
        <v>0</v>
      </c>
      <c r="W286" s="40">
        <v>0</v>
      </c>
    </row>
    <row r="287" spans="1:23" ht="13.5">
      <c r="A287" s="13" t="s">
        <v>26</v>
      </c>
      <c r="B287" s="14" t="s">
        <v>515</v>
      </c>
      <c r="C287" s="15" t="s">
        <v>516</v>
      </c>
      <c r="D287" s="24">
        <v>144420494</v>
      </c>
      <c r="E287" s="25">
        <v>153850089</v>
      </c>
      <c r="F287" s="25">
        <v>-2039371</v>
      </c>
      <c r="G287" s="34">
        <f t="shared" si="53"/>
        <v>-0.013255572442340284</v>
      </c>
      <c r="H287" s="24">
        <v>0</v>
      </c>
      <c r="I287" s="25">
        <v>0</v>
      </c>
      <c r="J287" s="25">
        <v>0</v>
      </c>
      <c r="K287" s="24">
        <v>0</v>
      </c>
      <c r="L287" s="24">
        <v>-3492968</v>
      </c>
      <c r="M287" s="25">
        <v>1108152</v>
      </c>
      <c r="N287" s="25">
        <v>785507</v>
      </c>
      <c r="O287" s="24">
        <v>-1599309</v>
      </c>
      <c r="P287" s="24">
        <v>-1757862</v>
      </c>
      <c r="Q287" s="25">
        <v>191709</v>
      </c>
      <c r="R287" s="25">
        <v>1126091</v>
      </c>
      <c r="S287" s="40">
        <v>-440062</v>
      </c>
      <c r="T287" s="24">
        <v>0</v>
      </c>
      <c r="U287" s="25">
        <v>0</v>
      </c>
      <c r="V287" s="25">
        <v>0</v>
      </c>
      <c r="W287" s="40">
        <v>0</v>
      </c>
    </row>
    <row r="288" spans="1:23" ht="13.5">
      <c r="A288" s="13" t="s">
        <v>41</v>
      </c>
      <c r="B288" s="14" t="s">
        <v>517</v>
      </c>
      <c r="C288" s="15" t="s">
        <v>518</v>
      </c>
      <c r="D288" s="24">
        <v>2644400</v>
      </c>
      <c r="E288" s="25">
        <v>1115000</v>
      </c>
      <c r="F288" s="25">
        <v>-9202</v>
      </c>
      <c r="G288" s="34">
        <f t="shared" si="53"/>
        <v>-0.008252914798206277</v>
      </c>
      <c r="H288" s="24">
        <v>0</v>
      </c>
      <c r="I288" s="25">
        <v>0</v>
      </c>
      <c r="J288" s="25">
        <v>94127</v>
      </c>
      <c r="K288" s="24">
        <v>94127</v>
      </c>
      <c r="L288" s="24">
        <v>47728</v>
      </c>
      <c r="M288" s="25">
        <v>0</v>
      </c>
      <c r="N288" s="25">
        <v>0</v>
      </c>
      <c r="O288" s="24">
        <v>47728</v>
      </c>
      <c r="P288" s="24">
        <v>21160</v>
      </c>
      <c r="Q288" s="25">
        <v>6384</v>
      </c>
      <c r="R288" s="25">
        <v>-178601</v>
      </c>
      <c r="S288" s="40">
        <v>-151057</v>
      </c>
      <c r="T288" s="24">
        <v>0</v>
      </c>
      <c r="U288" s="25">
        <v>0</v>
      </c>
      <c r="V288" s="25">
        <v>0</v>
      </c>
      <c r="W288" s="40">
        <v>0</v>
      </c>
    </row>
    <row r="289" spans="1:23" ht="13.5">
      <c r="A289" s="16"/>
      <c r="B289" s="17" t="s">
        <v>519</v>
      </c>
      <c r="C289" s="18"/>
      <c r="D289" s="26">
        <f>SUM(D283:D288)</f>
        <v>238194533</v>
      </c>
      <c r="E289" s="27">
        <f>SUM(E283:E288)</f>
        <v>247228979</v>
      </c>
      <c r="F289" s="27">
        <f>SUM(F283:F288)</f>
        <v>107668167</v>
      </c>
      <c r="G289" s="35">
        <f t="shared" si="53"/>
        <v>0.43549978418994323</v>
      </c>
      <c r="H289" s="26">
        <f aca="true" t="shared" si="57" ref="H289:W289">SUM(H283:H288)</f>
        <v>4067236</v>
      </c>
      <c r="I289" s="27">
        <f t="shared" si="57"/>
        <v>41245</v>
      </c>
      <c r="J289" s="27">
        <f t="shared" si="57"/>
        <v>7141096</v>
      </c>
      <c r="K289" s="26">
        <f t="shared" si="57"/>
        <v>11249577</v>
      </c>
      <c r="L289" s="26">
        <f t="shared" si="57"/>
        <v>-2027398</v>
      </c>
      <c r="M289" s="27">
        <f t="shared" si="57"/>
        <v>12033014</v>
      </c>
      <c r="N289" s="27">
        <f t="shared" si="57"/>
        <v>85977176</v>
      </c>
      <c r="O289" s="26">
        <f t="shared" si="57"/>
        <v>95982792</v>
      </c>
      <c r="P289" s="26">
        <f t="shared" si="57"/>
        <v>185173</v>
      </c>
      <c r="Q289" s="27">
        <f t="shared" si="57"/>
        <v>-2283234</v>
      </c>
      <c r="R289" s="27">
        <f t="shared" si="57"/>
        <v>2533859</v>
      </c>
      <c r="S289" s="41">
        <f t="shared" si="57"/>
        <v>435798</v>
      </c>
      <c r="T289" s="26">
        <f t="shared" si="57"/>
        <v>0</v>
      </c>
      <c r="U289" s="27">
        <f t="shared" si="57"/>
        <v>0</v>
      </c>
      <c r="V289" s="27">
        <f t="shared" si="57"/>
        <v>0</v>
      </c>
      <c r="W289" s="41">
        <f t="shared" si="57"/>
        <v>0</v>
      </c>
    </row>
    <row r="290" spans="1:23" ht="13.5">
      <c r="A290" s="13" t="s">
        <v>26</v>
      </c>
      <c r="B290" s="14" t="s">
        <v>520</v>
      </c>
      <c r="C290" s="15" t="s">
        <v>521</v>
      </c>
      <c r="D290" s="24">
        <v>184285000</v>
      </c>
      <c r="E290" s="25">
        <v>189636147</v>
      </c>
      <c r="F290" s="25">
        <v>86248650</v>
      </c>
      <c r="G290" s="34">
        <f t="shared" si="53"/>
        <v>0.4548112338519512</v>
      </c>
      <c r="H290" s="24">
        <v>2000249</v>
      </c>
      <c r="I290" s="25">
        <v>8610427</v>
      </c>
      <c r="J290" s="25">
        <v>15356605</v>
      </c>
      <c r="K290" s="24">
        <v>25967281</v>
      </c>
      <c r="L290" s="24">
        <v>16036486</v>
      </c>
      <c r="M290" s="25">
        <v>7365356</v>
      </c>
      <c r="N290" s="25">
        <v>19018974</v>
      </c>
      <c r="O290" s="24">
        <v>42420816</v>
      </c>
      <c r="P290" s="24">
        <v>3726655</v>
      </c>
      <c r="Q290" s="25">
        <v>4492149</v>
      </c>
      <c r="R290" s="25">
        <v>9641749</v>
      </c>
      <c r="S290" s="40">
        <v>17860553</v>
      </c>
      <c r="T290" s="24">
        <v>0</v>
      </c>
      <c r="U290" s="25">
        <v>0</v>
      </c>
      <c r="V290" s="25">
        <v>0</v>
      </c>
      <c r="W290" s="40">
        <v>0</v>
      </c>
    </row>
    <row r="291" spans="1:23" ht="13.5">
      <c r="A291" s="13" t="s">
        <v>26</v>
      </c>
      <c r="B291" s="14" t="s">
        <v>522</v>
      </c>
      <c r="C291" s="15" t="s">
        <v>523</v>
      </c>
      <c r="D291" s="24">
        <v>23194611</v>
      </c>
      <c r="E291" s="25">
        <v>32249214</v>
      </c>
      <c r="F291" s="25">
        <v>26820127</v>
      </c>
      <c r="G291" s="34">
        <f t="shared" si="53"/>
        <v>0.8316521140639273</v>
      </c>
      <c r="H291" s="24">
        <v>1725122</v>
      </c>
      <c r="I291" s="25">
        <v>5855608</v>
      </c>
      <c r="J291" s="25">
        <v>0</v>
      </c>
      <c r="K291" s="24">
        <v>7580730</v>
      </c>
      <c r="L291" s="24">
        <v>4277121</v>
      </c>
      <c r="M291" s="25">
        <v>1561552</v>
      </c>
      <c r="N291" s="25">
        <v>4466908</v>
      </c>
      <c r="O291" s="24">
        <v>10305581</v>
      </c>
      <c r="P291" s="24">
        <v>4466908</v>
      </c>
      <c r="Q291" s="25">
        <v>4466908</v>
      </c>
      <c r="R291" s="25">
        <v>0</v>
      </c>
      <c r="S291" s="40">
        <v>8933816</v>
      </c>
      <c r="T291" s="24">
        <v>0</v>
      </c>
      <c r="U291" s="25">
        <v>0</v>
      </c>
      <c r="V291" s="25">
        <v>0</v>
      </c>
      <c r="W291" s="40">
        <v>0</v>
      </c>
    </row>
    <row r="292" spans="1:23" ht="13.5">
      <c r="A292" s="13" t="s">
        <v>26</v>
      </c>
      <c r="B292" s="14" t="s">
        <v>524</v>
      </c>
      <c r="C292" s="15" t="s">
        <v>525</v>
      </c>
      <c r="D292" s="24">
        <v>29663000</v>
      </c>
      <c r="E292" s="25">
        <v>29663000</v>
      </c>
      <c r="F292" s="25">
        <v>15812465</v>
      </c>
      <c r="G292" s="34">
        <f t="shared" si="53"/>
        <v>0.5330703232983852</v>
      </c>
      <c r="H292" s="24">
        <v>216173</v>
      </c>
      <c r="I292" s="25">
        <v>0</v>
      </c>
      <c r="J292" s="25">
        <v>0</v>
      </c>
      <c r="K292" s="24">
        <v>216173</v>
      </c>
      <c r="L292" s="24">
        <v>2092683</v>
      </c>
      <c r="M292" s="25">
        <v>0</v>
      </c>
      <c r="N292" s="25">
        <v>7230308</v>
      </c>
      <c r="O292" s="24">
        <v>9322991</v>
      </c>
      <c r="P292" s="24">
        <v>0</v>
      </c>
      <c r="Q292" s="25">
        <v>0</v>
      </c>
      <c r="R292" s="25">
        <v>6273301</v>
      </c>
      <c r="S292" s="40">
        <v>6273301</v>
      </c>
      <c r="T292" s="24">
        <v>0</v>
      </c>
      <c r="U292" s="25">
        <v>0</v>
      </c>
      <c r="V292" s="25">
        <v>0</v>
      </c>
      <c r="W292" s="40">
        <v>0</v>
      </c>
    </row>
    <row r="293" spans="1:23" ht="13.5">
      <c r="A293" s="13" t="s">
        <v>26</v>
      </c>
      <c r="B293" s="14" t="s">
        <v>526</v>
      </c>
      <c r="C293" s="15" t="s">
        <v>527</v>
      </c>
      <c r="D293" s="24">
        <v>77953000</v>
      </c>
      <c r="E293" s="25">
        <v>60888000</v>
      </c>
      <c r="F293" s="25">
        <v>14061215</v>
      </c>
      <c r="G293" s="34">
        <f t="shared" si="53"/>
        <v>0.23093573446327684</v>
      </c>
      <c r="H293" s="24">
        <v>0</v>
      </c>
      <c r="I293" s="25">
        <v>0</v>
      </c>
      <c r="J293" s="25">
        <v>0</v>
      </c>
      <c r="K293" s="24">
        <v>0</v>
      </c>
      <c r="L293" s="24">
        <v>0</v>
      </c>
      <c r="M293" s="25">
        <v>3026456</v>
      </c>
      <c r="N293" s="25">
        <v>3089009</v>
      </c>
      <c r="O293" s="24">
        <v>6115465</v>
      </c>
      <c r="P293" s="24">
        <v>0</v>
      </c>
      <c r="Q293" s="25">
        <v>7746190</v>
      </c>
      <c r="R293" s="25">
        <v>199560</v>
      </c>
      <c r="S293" s="40">
        <v>7945750</v>
      </c>
      <c r="T293" s="24">
        <v>0</v>
      </c>
      <c r="U293" s="25">
        <v>0</v>
      </c>
      <c r="V293" s="25">
        <v>0</v>
      </c>
      <c r="W293" s="40">
        <v>0</v>
      </c>
    </row>
    <row r="294" spans="1:23" ht="13.5">
      <c r="A294" s="13" t="s">
        <v>41</v>
      </c>
      <c r="B294" s="14" t="s">
        <v>528</v>
      </c>
      <c r="C294" s="15" t="s">
        <v>529</v>
      </c>
      <c r="D294" s="24">
        <v>3524600</v>
      </c>
      <c r="E294" s="25">
        <v>2156380</v>
      </c>
      <c r="F294" s="25">
        <v>384676</v>
      </c>
      <c r="G294" s="34">
        <f t="shared" si="53"/>
        <v>0.1783897086784333</v>
      </c>
      <c r="H294" s="24">
        <v>25065</v>
      </c>
      <c r="I294" s="25">
        <v>0</v>
      </c>
      <c r="J294" s="25">
        <v>0</v>
      </c>
      <c r="K294" s="24">
        <v>25065</v>
      </c>
      <c r="L294" s="24">
        <v>18278</v>
      </c>
      <c r="M294" s="25">
        <v>79293</v>
      </c>
      <c r="N294" s="25">
        <v>145256</v>
      </c>
      <c r="O294" s="24">
        <v>242827</v>
      </c>
      <c r="P294" s="24">
        <v>0</v>
      </c>
      <c r="Q294" s="25">
        <v>95431</v>
      </c>
      <c r="R294" s="25">
        <v>21353</v>
      </c>
      <c r="S294" s="40">
        <v>116784</v>
      </c>
      <c r="T294" s="24">
        <v>0</v>
      </c>
      <c r="U294" s="25">
        <v>0</v>
      </c>
      <c r="V294" s="25">
        <v>0</v>
      </c>
      <c r="W294" s="40">
        <v>0</v>
      </c>
    </row>
    <row r="295" spans="1:23" ht="13.5">
      <c r="A295" s="16"/>
      <c r="B295" s="17" t="s">
        <v>530</v>
      </c>
      <c r="C295" s="18"/>
      <c r="D295" s="26">
        <f>SUM(D290:D294)</f>
        <v>318620211</v>
      </c>
      <c r="E295" s="27">
        <f>SUM(E290:E294)</f>
        <v>314592741</v>
      </c>
      <c r="F295" s="27">
        <f>SUM(F290:F294)</f>
        <v>143327133</v>
      </c>
      <c r="G295" s="35">
        <f t="shared" si="53"/>
        <v>0.4555958047360031</v>
      </c>
      <c r="H295" s="26">
        <f aca="true" t="shared" si="58" ref="H295:W295">SUM(H290:H294)</f>
        <v>3966609</v>
      </c>
      <c r="I295" s="27">
        <f t="shared" si="58"/>
        <v>14466035</v>
      </c>
      <c r="J295" s="27">
        <f t="shared" si="58"/>
        <v>15356605</v>
      </c>
      <c r="K295" s="26">
        <f t="shared" si="58"/>
        <v>33789249</v>
      </c>
      <c r="L295" s="26">
        <f t="shared" si="58"/>
        <v>22424568</v>
      </c>
      <c r="M295" s="27">
        <f t="shared" si="58"/>
        <v>12032657</v>
      </c>
      <c r="N295" s="27">
        <f t="shared" si="58"/>
        <v>33950455</v>
      </c>
      <c r="O295" s="26">
        <f t="shared" si="58"/>
        <v>68407680</v>
      </c>
      <c r="P295" s="26">
        <f t="shared" si="58"/>
        <v>8193563</v>
      </c>
      <c r="Q295" s="27">
        <f t="shared" si="58"/>
        <v>16800678</v>
      </c>
      <c r="R295" s="27">
        <f t="shared" si="58"/>
        <v>16135963</v>
      </c>
      <c r="S295" s="41">
        <f t="shared" si="58"/>
        <v>41130204</v>
      </c>
      <c r="T295" s="26">
        <f t="shared" si="58"/>
        <v>0</v>
      </c>
      <c r="U295" s="27">
        <f t="shared" si="58"/>
        <v>0</v>
      </c>
      <c r="V295" s="27">
        <f t="shared" si="58"/>
        <v>0</v>
      </c>
      <c r="W295" s="41">
        <f t="shared" si="58"/>
        <v>0</v>
      </c>
    </row>
    <row r="296" spans="1:23" ht="13.5">
      <c r="A296" s="19"/>
      <c r="B296" s="20" t="s">
        <v>531</v>
      </c>
      <c r="C296" s="21"/>
      <c r="D296" s="30">
        <f>SUM(D260:D263,D265:D271,D273:D281,D283:D288,D290:D294)</f>
        <v>1330698530</v>
      </c>
      <c r="E296" s="31">
        <f>SUM(E260:E263,E265:E271,E273:E281,E283:E288,E290:E294)</f>
        <v>1188887015</v>
      </c>
      <c r="F296" s="31">
        <f>SUM(F260:F263,F265:F271,F273:F281,F283:F288,F290:F294)</f>
        <v>634913035</v>
      </c>
      <c r="G296" s="37">
        <f t="shared" si="53"/>
        <v>0.5340398431385004</v>
      </c>
      <c r="H296" s="30">
        <f aca="true" t="shared" si="59" ref="H296:W296">SUM(H260:H263,H265:H271,H273:H281,H283:H288,H290:H294)</f>
        <v>30758929</v>
      </c>
      <c r="I296" s="31">
        <f t="shared" si="59"/>
        <v>45838257</v>
      </c>
      <c r="J296" s="31">
        <f t="shared" si="59"/>
        <v>47523600</v>
      </c>
      <c r="K296" s="30">
        <f t="shared" si="59"/>
        <v>124120786</v>
      </c>
      <c r="L296" s="30">
        <f t="shared" si="59"/>
        <v>78481483</v>
      </c>
      <c r="M296" s="31">
        <f t="shared" si="59"/>
        <v>99519236</v>
      </c>
      <c r="N296" s="31">
        <f t="shared" si="59"/>
        <v>179086580</v>
      </c>
      <c r="O296" s="30">
        <f t="shared" si="59"/>
        <v>357087299</v>
      </c>
      <c r="P296" s="30">
        <f t="shared" si="59"/>
        <v>21202289</v>
      </c>
      <c r="Q296" s="31">
        <f t="shared" si="59"/>
        <v>50638131</v>
      </c>
      <c r="R296" s="31">
        <f t="shared" si="59"/>
        <v>81864530</v>
      </c>
      <c r="S296" s="43">
        <f t="shared" si="59"/>
        <v>153704950</v>
      </c>
      <c r="T296" s="26">
        <f t="shared" si="59"/>
        <v>0</v>
      </c>
      <c r="U296" s="27">
        <f t="shared" si="59"/>
        <v>0</v>
      </c>
      <c r="V296" s="27">
        <f t="shared" si="59"/>
        <v>0</v>
      </c>
      <c r="W296" s="41">
        <f t="shared" si="59"/>
        <v>0</v>
      </c>
    </row>
    <row r="297" spans="1:23" ht="13.5">
      <c r="A297" s="8"/>
      <c r="B297" s="9" t="s">
        <v>603</v>
      </c>
      <c r="C297" s="10"/>
      <c r="D297" s="28"/>
      <c r="E297" s="29"/>
      <c r="F297" s="29"/>
      <c r="G297" s="36"/>
      <c r="H297" s="28"/>
      <c r="I297" s="29"/>
      <c r="J297" s="29"/>
      <c r="K297" s="28"/>
      <c r="L297" s="28"/>
      <c r="M297" s="29"/>
      <c r="N297" s="29"/>
      <c r="O297" s="28"/>
      <c r="P297" s="28"/>
      <c r="Q297" s="29"/>
      <c r="R297" s="29"/>
      <c r="S297" s="42"/>
      <c r="T297" s="28"/>
      <c r="U297" s="29"/>
      <c r="V297" s="29"/>
      <c r="W297" s="42"/>
    </row>
    <row r="298" spans="1:23" ht="13.5">
      <c r="A298" s="12"/>
      <c r="B298" s="9" t="s">
        <v>532</v>
      </c>
      <c r="C298" s="10"/>
      <c r="D298" s="28"/>
      <c r="E298" s="29"/>
      <c r="F298" s="29"/>
      <c r="G298" s="36"/>
      <c r="H298" s="28"/>
      <c r="I298" s="29"/>
      <c r="J298" s="29"/>
      <c r="K298" s="28"/>
      <c r="L298" s="28"/>
      <c r="M298" s="29"/>
      <c r="N298" s="29"/>
      <c r="O298" s="28"/>
      <c r="P298" s="28"/>
      <c r="Q298" s="29"/>
      <c r="R298" s="29"/>
      <c r="S298" s="42"/>
      <c r="T298" s="28"/>
      <c r="U298" s="29"/>
      <c r="V298" s="29"/>
      <c r="W298" s="42"/>
    </row>
    <row r="299" spans="1:23" ht="13.5">
      <c r="A299" s="13" t="s">
        <v>20</v>
      </c>
      <c r="B299" s="14" t="s">
        <v>533</v>
      </c>
      <c r="C299" s="15" t="s">
        <v>534</v>
      </c>
      <c r="D299" s="24">
        <v>8430911243</v>
      </c>
      <c r="E299" s="25">
        <v>7939515922</v>
      </c>
      <c r="F299" s="25">
        <v>518238974</v>
      </c>
      <c r="G299" s="34">
        <f aca="true" t="shared" si="60" ref="G299:G336">IF($E299=0,0,$F299/$E299)</f>
        <v>0.06527337171325343</v>
      </c>
      <c r="H299" s="24">
        <v>-19613561</v>
      </c>
      <c r="I299" s="25">
        <v>3924971</v>
      </c>
      <c r="J299" s="25">
        <v>17207167</v>
      </c>
      <c r="K299" s="24">
        <v>1518577</v>
      </c>
      <c r="L299" s="24">
        <v>23138108</v>
      </c>
      <c r="M299" s="25">
        <v>65265888</v>
      </c>
      <c r="N299" s="25">
        <v>68326936</v>
      </c>
      <c r="O299" s="24">
        <v>156730932</v>
      </c>
      <c r="P299" s="24">
        <v>169927599</v>
      </c>
      <c r="Q299" s="25">
        <v>102076323</v>
      </c>
      <c r="R299" s="25">
        <v>87985543</v>
      </c>
      <c r="S299" s="40">
        <v>359989465</v>
      </c>
      <c r="T299" s="24">
        <v>0</v>
      </c>
      <c r="U299" s="25">
        <v>0</v>
      </c>
      <c r="V299" s="25">
        <v>0</v>
      </c>
      <c r="W299" s="40">
        <v>0</v>
      </c>
    </row>
    <row r="300" spans="1:23" ht="13.5">
      <c r="A300" s="16"/>
      <c r="B300" s="17" t="s">
        <v>25</v>
      </c>
      <c r="C300" s="18"/>
      <c r="D300" s="26">
        <f>D299</f>
        <v>8430911243</v>
      </c>
      <c r="E300" s="27">
        <f>E299</f>
        <v>7939515922</v>
      </c>
      <c r="F300" s="27">
        <f>F299</f>
        <v>518238974</v>
      </c>
      <c r="G300" s="35">
        <f t="shared" si="60"/>
        <v>0.06527337171325343</v>
      </c>
      <c r="H300" s="26">
        <f aca="true" t="shared" si="61" ref="H300:W300">H299</f>
        <v>-19613561</v>
      </c>
      <c r="I300" s="27">
        <f t="shared" si="61"/>
        <v>3924971</v>
      </c>
      <c r="J300" s="27">
        <f t="shared" si="61"/>
        <v>17207167</v>
      </c>
      <c r="K300" s="26">
        <f t="shared" si="61"/>
        <v>1518577</v>
      </c>
      <c r="L300" s="26">
        <f t="shared" si="61"/>
        <v>23138108</v>
      </c>
      <c r="M300" s="27">
        <f t="shared" si="61"/>
        <v>65265888</v>
      </c>
      <c r="N300" s="27">
        <f t="shared" si="61"/>
        <v>68326936</v>
      </c>
      <c r="O300" s="26">
        <f t="shared" si="61"/>
        <v>156730932</v>
      </c>
      <c r="P300" s="26">
        <f t="shared" si="61"/>
        <v>169927599</v>
      </c>
      <c r="Q300" s="27">
        <f t="shared" si="61"/>
        <v>102076323</v>
      </c>
      <c r="R300" s="27">
        <f t="shared" si="61"/>
        <v>87985543</v>
      </c>
      <c r="S300" s="41">
        <f t="shared" si="61"/>
        <v>359989465</v>
      </c>
      <c r="T300" s="26">
        <f t="shared" si="61"/>
        <v>0</v>
      </c>
      <c r="U300" s="27">
        <f t="shared" si="61"/>
        <v>0</v>
      </c>
      <c r="V300" s="27">
        <f t="shared" si="61"/>
        <v>0</v>
      </c>
      <c r="W300" s="41">
        <f t="shared" si="61"/>
        <v>0</v>
      </c>
    </row>
    <row r="301" spans="1:23" ht="13.5">
      <c r="A301" s="13" t="s">
        <v>26</v>
      </c>
      <c r="B301" s="14" t="s">
        <v>535</v>
      </c>
      <c r="C301" s="15" t="s">
        <v>536</v>
      </c>
      <c r="D301" s="24">
        <v>91455407</v>
      </c>
      <c r="E301" s="25">
        <v>109013336</v>
      </c>
      <c r="F301" s="25">
        <v>54166669</v>
      </c>
      <c r="G301" s="34">
        <f t="shared" si="60"/>
        <v>0.49688112470936585</v>
      </c>
      <c r="H301" s="24">
        <v>492761</v>
      </c>
      <c r="I301" s="25">
        <v>1183830</v>
      </c>
      <c r="J301" s="25">
        <v>12322556</v>
      </c>
      <c r="K301" s="24">
        <v>13999147</v>
      </c>
      <c r="L301" s="24">
        <v>5932929</v>
      </c>
      <c r="M301" s="25">
        <v>16220027</v>
      </c>
      <c r="N301" s="25">
        <v>7785146</v>
      </c>
      <c r="O301" s="24">
        <v>29938102</v>
      </c>
      <c r="P301" s="24">
        <v>1424689</v>
      </c>
      <c r="Q301" s="25">
        <v>1395557</v>
      </c>
      <c r="R301" s="25">
        <v>7409174</v>
      </c>
      <c r="S301" s="40">
        <v>10229420</v>
      </c>
      <c r="T301" s="24">
        <v>0</v>
      </c>
      <c r="U301" s="25">
        <v>0</v>
      </c>
      <c r="V301" s="25">
        <v>0</v>
      </c>
      <c r="W301" s="40">
        <v>0</v>
      </c>
    </row>
    <row r="302" spans="1:23" ht="13.5">
      <c r="A302" s="13" t="s">
        <v>26</v>
      </c>
      <c r="B302" s="14" t="s">
        <v>537</v>
      </c>
      <c r="C302" s="15" t="s">
        <v>538</v>
      </c>
      <c r="D302" s="24">
        <v>10315118</v>
      </c>
      <c r="E302" s="25">
        <v>79023115</v>
      </c>
      <c r="F302" s="25">
        <v>17637563</v>
      </c>
      <c r="G302" s="34">
        <f t="shared" si="60"/>
        <v>0.2231949854166088</v>
      </c>
      <c r="H302" s="24">
        <v>270526</v>
      </c>
      <c r="I302" s="25">
        <v>0</v>
      </c>
      <c r="J302" s="25">
        <v>2600536</v>
      </c>
      <c r="K302" s="24">
        <v>2871062</v>
      </c>
      <c r="L302" s="24">
        <v>3761742</v>
      </c>
      <c r="M302" s="25">
        <v>1956466</v>
      </c>
      <c r="N302" s="25">
        <v>1183474</v>
      </c>
      <c r="O302" s="24">
        <v>6901682</v>
      </c>
      <c r="P302" s="24">
        <v>3084668</v>
      </c>
      <c r="Q302" s="25">
        <v>2361789</v>
      </c>
      <c r="R302" s="25">
        <v>2418362</v>
      </c>
      <c r="S302" s="40">
        <v>7864819</v>
      </c>
      <c r="T302" s="24">
        <v>0</v>
      </c>
      <c r="U302" s="25">
        <v>0</v>
      </c>
      <c r="V302" s="25">
        <v>0</v>
      </c>
      <c r="W302" s="40">
        <v>0</v>
      </c>
    </row>
    <row r="303" spans="1:23" ht="13.5">
      <c r="A303" s="13" t="s">
        <v>26</v>
      </c>
      <c r="B303" s="14" t="s">
        <v>539</v>
      </c>
      <c r="C303" s="15" t="s">
        <v>540</v>
      </c>
      <c r="D303" s="24">
        <v>50512565</v>
      </c>
      <c r="E303" s="25">
        <v>52171757</v>
      </c>
      <c r="F303" s="25">
        <v>25130525</v>
      </c>
      <c r="G303" s="34">
        <f t="shared" si="60"/>
        <v>0.48168830120097356</v>
      </c>
      <c r="H303" s="24">
        <v>528790</v>
      </c>
      <c r="I303" s="25">
        <v>316917</v>
      </c>
      <c r="J303" s="25">
        <v>2414191</v>
      </c>
      <c r="K303" s="24">
        <v>3259898</v>
      </c>
      <c r="L303" s="24">
        <v>4106878</v>
      </c>
      <c r="M303" s="25">
        <v>3180028</v>
      </c>
      <c r="N303" s="25">
        <v>2172255</v>
      </c>
      <c r="O303" s="24">
        <v>9459161</v>
      </c>
      <c r="P303" s="24">
        <v>3421423</v>
      </c>
      <c r="Q303" s="25">
        <v>2858819</v>
      </c>
      <c r="R303" s="25">
        <v>6131224</v>
      </c>
      <c r="S303" s="40">
        <v>12411466</v>
      </c>
      <c r="T303" s="24">
        <v>0</v>
      </c>
      <c r="U303" s="25">
        <v>0</v>
      </c>
      <c r="V303" s="25">
        <v>0</v>
      </c>
      <c r="W303" s="40">
        <v>0</v>
      </c>
    </row>
    <row r="304" spans="1:23" ht="13.5">
      <c r="A304" s="13" t="s">
        <v>26</v>
      </c>
      <c r="B304" s="14" t="s">
        <v>541</v>
      </c>
      <c r="C304" s="15" t="s">
        <v>542</v>
      </c>
      <c r="D304" s="24">
        <v>323720315</v>
      </c>
      <c r="E304" s="25">
        <v>306558318</v>
      </c>
      <c r="F304" s="25">
        <v>116956105</v>
      </c>
      <c r="G304" s="34">
        <f t="shared" si="60"/>
        <v>0.3815133960905931</v>
      </c>
      <c r="H304" s="24">
        <v>475181</v>
      </c>
      <c r="I304" s="25">
        <v>7850492</v>
      </c>
      <c r="J304" s="25">
        <v>11115384</v>
      </c>
      <c r="K304" s="24">
        <v>19441057</v>
      </c>
      <c r="L304" s="24">
        <v>13667358</v>
      </c>
      <c r="M304" s="25">
        <v>20417888</v>
      </c>
      <c r="N304" s="25">
        <v>15858635</v>
      </c>
      <c r="O304" s="24">
        <v>49943881</v>
      </c>
      <c r="P304" s="24">
        <v>10961875</v>
      </c>
      <c r="Q304" s="25">
        <v>14446686</v>
      </c>
      <c r="R304" s="25">
        <v>22162606</v>
      </c>
      <c r="S304" s="40">
        <v>47571167</v>
      </c>
      <c r="T304" s="24">
        <v>0</v>
      </c>
      <c r="U304" s="25">
        <v>0</v>
      </c>
      <c r="V304" s="25">
        <v>0</v>
      </c>
      <c r="W304" s="40">
        <v>0</v>
      </c>
    </row>
    <row r="305" spans="1:23" ht="13.5">
      <c r="A305" s="13" t="s">
        <v>26</v>
      </c>
      <c r="B305" s="14" t="s">
        <v>543</v>
      </c>
      <c r="C305" s="15" t="s">
        <v>544</v>
      </c>
      <c r="D305" s="24">
        <v>143857572</v>
      </c>
      <c r="E305" s="25">
        <v>140815524</v>
      </c>
      <c r="F305" s="25">
        <v>66679582</v>
      </c>
      <c r="G305" s="34">
        <f t="shared" si="60"/>
        <v>0.4735243679524993</v>
      </c>
      <c r="H305" s="24">
        <v>1152648</v>
      </c>
      <c r="I305" s="25">
        <v>4231781</v>
      </c>
      <c r="J305" s="25">
        <v>5370072</v>
      </c>
      <c r="K305" s="24">
        <v>10754501</v>
      </c>
      <c r="L305" s="24">
        <v>3218757</v>
      </c>
      <c r="M305" s="25">
        <v>7443252</v>
      </c>
      <c r="N305" s="25">
        <v>25862811</v>
      </c>
      <c r="O305" s="24">
        <v>36524820</v>
      </c>
      <c r="P305" s="24">
        <v>3681356</v>
      </c>
      <c r="Q305" s="25">
        <v>8460893</v>
      </c>
      <c r="R305" s="25">
        <v>7258012</v>
      </c>
      <c r="S305" s="40">
        <v>19400261</v>
      </c>
      <c r="T305" s="24">
        <v>0</v>
      </c>
      <c r="U305" s="25">
        <v>0</v>
      </c>
      <c r="V305" s="25">
        <v>0</v>
      </c>
      <c r="W305" s="40">
        <v>0</v>
      </c>
    </row>
    <row r="306" spans="1:23" ht="13.5">
      <c r="A306" s="13" t="s">
        <v>41</v>
      </c>
      <c r="B306" s="14" t="s">
        <v>545</v>
      </c>
      <c r="C306" s="15" t="s">
        <v>546</v>
      </c>
      <c r="D306" s="24">
        <v>9426776</v>
      </c>
      <c r="E306" s="25">
        <v>15867934</v>
      </c>
      <c r="F306" s="25">
        <v>4857897</v>
      </c>
      <c r="G306" s="34">
        <f t="shared" si="60"/>
        <v>0.3061455259392937</v>
      </c>
      <c r="H306" s="24">
        <v>0</v>
      </c>
      <c r="I306" s="25">
        <v>11096</v>
      </c>
      <c r="J306" s="25">
        <v>458254</v>
      </c>
      <c r="K306" s="24">
        <v>469350</v>
      </c>
      <c r="L306" s="24">
        <v>470230</v>
      </c>
      <c r="M306" s="25">
        <v>440776</v>
      </c>
      <c r="N306" s="25">
        <v>276259</v>
      </c>
      <c r="O306" s="24">
        <v>1187265</v>
      </c>
      <c r="P306" s="24">
        <v>283829</v>
      </c>
      <c r="Q306" s="25">
        <v>1568671</v>
      </c>
      <c r="R306" s="25">
        <v>1348782</v>
      </c>
      <c r="S306" s="40">
        <v>3201282</v>
      </c>
      <c r="T306" s="24">
        <v>0</v>
      </c>
      <c r="U306" s="25">
        <v>0</v>
      </c>
      <c r="V306" s="25">
        <v>0</v>
      </c>
      <c r="W306" s="40">
        <v>0</v>
      </c>
    </row>
    <row r="307" spans="1:23" ht="13.5">
      <c r="A307" s="16"/>
      <c r="B307" s="17" t="s">
        <v>547</v>
      </c>
      <c r="C307" s="18"/>
      <c r="D307" s="26">
        <f>SUM(D301:D306)</f>
        <v>629287753</v>
      </c>
      <c r="E307" s="27">
        <f>SUM(E301:E306)</f>
        <v>703449984</v>
      </c>
      <c r="F307" s="27">
        <f>SUM(F301:F306)</f>
        <v>285428341</v>
      </c>
      <c r="G307" s="35">
        <f t="shared" si="60"/>
        <v>0.4057549896823937</v>
      </c>
      <c r="H307" s="26">
        <f aca="true" t="shared" si="62" ref="H307:W307">SUM(H301:H306)</f>
        <v>2919906</v>
      </c>
      <c r="I307" s="27">
        <f t="shared" si="62"/>
        <v>13594116</v>
      </c>
      <c r="J307" s="27">
        <f t="shared" si="62"/>
        <v>34280993</v>
      </c>
      <c r="K307" s="26">
        <f t="shared" si="62"/>
        <v>50795015</v>
      </c>
      <c r="L307" s="26">
        <f t="shared" si="62"/>
        <v>31157894</v>
      </c>
      <c r="M307" s="27">
        <f t="shared" si="62"/>
        <v>49658437</v>
      </c>
      <c r="N307" s="27">
        <f t="shared" si="62"/>
        <v>53138580</v>
      </c>
      <c r="O307" s="26">
        <f t="shared" si="62"/>
        <v>133954911</v>
      </c>
      <c r="P307" s="26">
        <f t="shared" si="62"/>
        <v>22857840</v>
      </c>
      <c r="Q307" s="27">
        <f t="shared" si="62"/>
        <v>31092415</v>
      </c>
      <c r="R307" s="27">
        <f t="shared" si="62"/>
        <v>46728160</v>
      </c>
      <c r="S307" s="41">
        <f t="shared" si="62"/>
        <v>100678415</v>
      </c>
      <c r="T307" s="26">
        <f t="shared" si="62"/>
        <v>0</v>
      </c>
      <c r="U307" s="27">
        <f t="shared" si="62"/>
        <v>0</v>
      </c>
      <c r="V307" s="27">
        <f t="shared" si="62"/>
        <v>0</v>
      </c>
      <c r="W307" s="41">
        <f t="shared" si="62"/>
        <v>0</v>
      </c>
    </row>
    <row r="308" spans="1:23" ht="13.5">
      <c r="A308" s="13" t="s">
        <v>26</v>
      </c>
      <c r="B308" s="14" t="s">
        <v>548</v>
      </c>
      <c r="C308" s="15" t="s">
        <v>549</v>
      </c>
      <c r="D308" s="24">
        <v>71613001</v>
      </c>
      <c r="E308" s="25">
        <v>81154560</v>
      </c>
      <c r="F308" s="25">
        <v>24720654</v>
      </c>
      <c r="G308" s="34">
        <f t="shared" si="60"/>
        <v>0.30461201440806285</v>
      </c>
      <c r="H308" s="24">
        <v>100589</v>
      </c>
      <c r="I308" s="25">
        <v>3035151</v>
      </c>
      <c r="J308" s="25">
        <v>2468311</v>
      </c>
      <c r="K308" s="24">
        <v>5604051</v>
      </c>
      <c r="L308" s="24">
        <v>6398343</v>
      </c>
      <c r="M308" s="25">
        <v>2199726</v>
      </c>
      <c r="N308" s="25">
        <v>4386990</v>
      </c>
      <c r="O308" s="24">
        <v>12985059</v>
      </c>
      <c r="P308" s="24">
        <v>1565639</v>
      </c>
      <c r="Q308" s="25">
        <v>2718291</v>
      </c>
      <c r="R308" s="25">
        <v>1847614</v>
      </c>
      <c r="S308" s="40">
        <v>6131544</v>
      </c>
      <c r="T308" s="24">
        <v>0</v>
      </c>
      <c r="U308" s="25">
        <v>0</v>
      </c>
      <c r="V308" s="25">
        <v>0</v>
      </c>
      <c r="W308" s="40">
        <v>0</v>
      </c>
    </row>
    <row r="309" spans="1:23" ht="13.5">
      <c r="A309" s="13" t="s">
        <v>26</v>
      </c>
      <c r="B309" s="14" t="s">
        <v>550</v>
      </c>
      <c r="C309" s="15" t="s">
        <v>551</v>
      </c>
      <c r="D309" s="24">
        <v>378029950</v>
      </c>
      <c r="E309" s="25">
        <v>293413739</v>
      </c>
      <c r="F309" s="25">
        <v>157404686</v>
      </c>
      <c r="G309" s="34">
        <f t="shared" si="60"/>
        <v>0.5364598349636245</v>
      </c>
      <c r="H309" s="24">
        <v>773499</v>
      </c>
      <c r="I309" s="25">
        <v>4091153</v>
      </c>
      <c r="J309" s="25">
        <v>22078779</v>
      </c>
      <c r="K309" s="24">
        <v>26943431</v>
      </c>
      <c r="L309" s="24">
        <v>20753285</v>
      </c>
      <c r="M309" s="25">
        <v>11186131</v>
      </c>
      <c r="N309" s="25">
        <v>34626292</v>
      </c>
      <c r="O309" s="24">
        <v>66565708</v>
      </c>
      <c r="P309" s="24">
        <v>17442530</v>
      </c>
      <c r="Q309" s="25">
        <v>12708905</v>
      </c>
      <c r="R309" s="25">
        <v>33744112</v>
      </c>
      <c r="S309" s="40">
        <v>63895547</v>
      </c>
      <c r="T309" s="24">
        <v>0</v>
      </c>
      <c r="U309" s="25">
        <v>0</v>
      </c>
      <c r="V309" s="25">
        <v>0</v>
      </c>
      <c r="W309" s="40">
        <v>0</v>
      </c>
    </row>
    <row r="310" spans="1:23" ht="13.5">
      <c r="A310" s="13" t="s">
        <v>26</v>
      </c>
      <c r="B310" s="14" t="s">
        <v>552</v>
      </c>
      <c r="C310" s="15" t="s">
        <v>553</v>
      </c>
      <c r="D310" s="24">
        <v>558276528</v>
      </c>
      <c r="E310" s="25">
        <v>612498440</v>
      </c>
      <c r="F310" s="25">
        <v>273637778</v>
      </c>
      <c r="G310" s="34">
        <f t="shared" si="60"/>
        <v>0.44675669378031396</v>
      </c>
      <c r="H310" s="24">
        <v>17791440</v>
      </c>
      <c r="I310" s="25">
        <v>57575401</v>
      </c>
      <c r="J310" s="25">
        <v>18707590</v>
      </c>
      <c r="K310" s="24">
        <v>94074431</v>
      </c>
      <c r="L310" s="24">
        <v>36767162</v>
      </c>
      <c r="M310" s="25">
        <v>27935542</v>
      </c>
      <c r="N310" s="25">
        <v>44201467</v>
      </c>
      <c r="O310" s="24">
        <v>108904171</v>
      </c>
      <c r="P310" s="24">
        <v>9979464</v>
      </c>
      <c r="Q310" s="25">
        <v>20581709</v>
      </c>
      <c r="R310" s="25">
        <v>40098003</v>
      </c>
      <c r="S310" s="40">
        <v>70659176</v>
      </c>
      <c r="T310" s="24">
        <v>0</v>
      </c>
      <c r="U310" s="25">
        <v>0</v>
      </c>
      <c r="V310" s="25">
        <v>0</v>
      </c>
      <c r="W310" s="40">
        <v>0</v>
      </c>
    </row>
    <row r="311" spans="1:23" ht="13.5">
      <c r="A311" s="13" t="s">
        <v>26</v>
      </c>
      <c r="B311" s="14" t="s">
        <v>554</v>
      </c>
      <c r="C311" s="15" t="s">
        <v>555</v>
      </c>
      <c r="D311" s="24">
        <v>191722515</v>
      </c>
      <c r="E311" s="25">
        <v>198156185</v>
      </c>
      <c r="F311" s="25">
        <v>125651856</v>
      </c>
      <c r="G311" s="34">
        <f t="shared" si="60"/>
        <v>0.6341051428700043</v>
      </c>
      <c r="H311" s="24">
        <v>1378911</v>
      </c>
      <c r="I311" s="25">
        <v>6364580</v>
      </c>
      <c r="J311" s="25">
        <v>4067610</v>
      </c>
      <c r="K311" s="24">
        <v>11811101</v>
      </c>
      <c r="L311" s="24">
        <v>7376472</v>
      </c>
      <c r="M311" s="25">
        <v>7617560</v>
      </c>
      <c r="N311" s="25">
        <v>6571166</v>
      </c>
      <c r="O311" s="24">
        <v>21565198</v>
      </c>
      <c r="P311" s="24">
        <v>5296884</v>
      </c>
      <c r="Q311" s="25">
        <v>75049351</v>
      </c>
      <c r="R311" s="25">
        <v>11929322</v>
      </c>
      <c r="S311" s="40">
        <v>92275557</v>
      </c>
      <c r="T311" s="24">
        <v>0</v>
      </c>
      <c r="U311" s="25">
        <v>0</v>
      </c>
      <c r="V311" s="25">
        <v>0</v>
      </c>
      <c r="W311" s="40">
        <v>0</v>
      </c>
    </row>
    <row r="312" spans="1:23" ht="13.5">
      <c r="A312" s="13" t="s">
        <v>26</v>
      </c>
      <c r="B312" s="14" t="s">
        <v>556</v>
      </c>
      <c r="C312" s="15" t="s">
        <v>557</v>
      </c>
      <c r="D312" s="24">
        <v>95433600</v>
      </c>
      <c r="E312" s="25">
        <v>83656629</v>
      </c>
      <c r="F312" s="25">
        <v>34281654</v>
      </c>
      <c r="G312" s="34">
        <f t="shared" si="60"/>
        <v>0.4097900478394844</v>
      </c>
      <c r="H312" s="24">
        <v>2441470</v>
      </c>
      <c r="I312" s="25">
        <v>1103569</v>
      </c>
      <c r="J312" s="25">
        <v>1755627</v>
      </c>
      <c r="K312" s="24">
        <v>5300666</v>
      </c>
      <c r="L312" s="24">
        <v>4250400</v>
      </c>
      <c r="M312" s="25">
        <v>5076493</v>
      </c>
      <c r="N312" s="25">
        <v>3212928</v>
      </c>
      <c r="O312" s="24">
        <v>12539821</v>
      </c>
      <c r="P312" s="24">
        <v>4996349</v>
      </c>
      <c r="Q312" s="25">
        <v>3042701</v>
      </c>
      <c r="R312" s="25">
        <v>8402117</v>
      </c>
      <c r="S312" s="40">
        <v>16441167</v>
      </c>
      <c r="T312" s="24">
        <v>0</v>
      </c>
      <c r="U312" s="25">
        <v>0</v>
      </c>
      <c r="V312" s="25">
        <v>0</v>
      </c>
      <c r="W312" s="40">
        <v>0</v>
      </c>
    </row>
    <row r="313" spans="1:23" ht="13.5">
      <c r="A313" s="13" t="s">
        <v>41</v>
      </c>
      <c r="B313" s="14" t="s">
        <v>558</v>
      </c>
      <c r="C313" s="15" t="s">
        <v>559</v>
      </c>
      <c r="D313" s="24">
        <v>42650195</v>
      </c>
      <c r="E313" s="25">
        <v>10948828</v>
      </c>
      <c r="F313" s="25">
        <v>6481441</v>
      </c>
      <c r="G313" s="34">
        <f t="shared" si="60"/>
        <v>0.5919757804214296</v>
      </c>
      <c r="H313" s="24">
        <v>0</v>
      </c>
      <c r="I313" s="25">
        <v>555</v>
      </c>
      <c r="J313" s="25">
        <v>31452</v>
      </c>
      <c r="K313" s="24">
        <v>32007</v>
      </c>
      <c r="L313" s="24">
        <v>28319</v>
      </c>
      <c r="M313" s="25">
        <v>1171076</v>
      </c>
      <c r="N313" s="25">
        <v>4378264</v>
      </c>
      <c r="O313" s="24">
        <v>5577659</v>
      </c>
      <c r="P313" s="24">
        <v>24395</v>
      </c>
      <c r="Q313" s="25">
        <v>271922</v>
      </c>
      <c r="R313" s="25">
        <v>575458</v>
      </c>
      <c r="S313" s="40">
        <v>871775</v>
      </c>
      <c r="T313" s="24">
        <v>0</v>
      </c>
      <c r="U313" s="25">
        <v>0</v>
      </c>
      <c r="V313" s="25">
        <v>0</v>
      </c>
      <c r="W313" s="40">
        <v>0</v>
      </c>
    </row>
    <row r="314" spans="1:23" ht="13.5">
      <c r="A314" s="16"/>
      <c r="B314" s="17" t="s">
        <v>560</v>
      </c>
      <c r="C314" s="18"/>
      <c r="D314" s="26">
        <f>SUM(D308:D313)</f>
        <v>1337725789</v>
      </c>
      <c r="E314" s="27">
        <f>SUM(E308:E313)</f>
        <v>1279828381</v>
      </c>
      <c r="F314" s="27">
        <f>SUM(F308:F313)</f>
        <v>622178069</v>
      </c>
      <c r="G314" s="35">
        <f t="shared" si="60"/>
        <v>0.48614179700707855</v>
      </c>
      <c r="H314" s="26">
        <f aca="true" t="shared" si="63" ref="H314:W314">SUM(H308:H313)</f>
        <v>22485909</v>
      </c>
      <c r="I314" s="27">
        <f t="shared" si="63"/>
        <v>72170409</v>
      </c>
      <c r="J314" s="27">
        <f t="shared" si="63"/>
        <v>49109369</v>
      </c>
      <c r="K314" s="26">
        <f t="shared" si="63"/>
        <v>143765687</v>
      </c>
      <c r="L314" s="26">
        <f t="shared" si="63"/>
        <v>75573981</v>
      </c>
      <c r="M314" s="27">
        <f t="shared" si="63"/>
        <v>55186528</v>
      </c>
      <c r="N314" s="27">
        <f t="shared" si="63"/>
        <v>97377107</v>
      </c>
      <c r="O314" s="26">
        <f t="shared" si="63"/>
        <v>228137616</v>
      </c>
      <c r="P314" s="26">
        <f t="shared" si="63"/>
        <v>39305261</v>
      </c>
      <c r="Q314" s="27">
        <f t="shared" si="63"/>
        <v>114372879</v>
      </c>
      <c r="R314" s="27">
        <f t="shared" si="63"/>
        <v>96596626</v>
      </c>
      <c r="S314" s="41">
        <f t="shared" si="63"/>
        <v>250274766</v>
      </c>
      <c r="T314" s="26">
        <f t="shared" si="63"/>
        <v>0</v>
      </c>
      <c r="U314" s="27">
        <f t="shared" si="63"/>
        <v>0</v>
      </c>
      <c r="V314" s="27">
        <f t="shared" si="63"/>
        <v>0</v>
      </c>
      <c r="W314" s="41">
        <f t="shared" si="63"/>
        <v>0</v>
      </c>
    </row>
    <row r="315" spans="1:23" ht="13.5">
      <c r="A315" s="13" t="s">
        <v>26</v>
      </c>
      <c r="B315" s="14" t="s">
        <v>561</v>
      </c>
      <c r="C315" s="15" t="s">
        <v>562</v>
      </c>
      <c r="D315" s="24">
        <v>300007540</v>
      </c>
      <c r="E315" s="25">
        <v>289529716</v>
      </c>
      <c r="F315" s="25">
        <v>34950735</v>
      </c>
      <c r="G315" s="34">
        <f t="shared" si="60"/>
        <v>0.12071553650126883</v>
      </c>
      <c r="H315" s="24">
        <v>0</v>
      </c>
      <c r="I315" s="25">
        <v>3937616</v>
      </c>
      <c r="J315" s="25">
        <v>3651249</v>
      </c>
      <c r="K315" s="24">
        <v>7588865</v>
      </c>
      <c r="L315" s="24">
        <v>5662161</v>
      </c>
      <c r="M315" s="25">
        <v>2973077</v>
      </c>
      <c r="N315" s="25">
        <v>8799527</v>
      </c>
      <c r="O315" s="24">
        <v>17434765</v>
      </c>
      <c r="P315" s="24">
        <v>918674</v>
      </c>
      <c r="Q315" s="25">
        <v>2226721</v>
      </c>
      <c r="R315" s="25">
        <v>6781710</v>
      </c>
      <c r="S315" s="40">
        <v>9927105</v>
      </c>
      <c r="T315" s="24">
        <v>0</v>
      </c>
      <c r="U315" s="25">
        <v>0</v>
      </c>
      <c r="V315" s="25">
        <v>0</v>
      </c>
      <c r="W315" s="40">
        <v>0</v>
      </c>
    </row>
    <row r="316" spans="1:23" ht="13.5">
      <c r="A316" s="13" t="s">
        <v>26</v>
      </c>
      <c r="B316" s="14" t="s">
        <v>563</v>
      </c>
      <c r="C316" s="15" t="s">
        <v>564</v>
      </c>
      <c r="D316" s="24">
        <v>523353840</v>
      </c>
      <c r="E316" s="25">
        <v>551465226</v>
      </c>
      <c r="F316" s="25">
        <v>145818156</v>
      </c>
      <c r="G316" s="34">
        <f t="shared" si="60"/>
        <v>0.264419493968238</v>
      </c>
      <c r="H316" s="24">
        <v>608471</v>
      </c>
      <c r="I316" s="25">
        <v>6108768</v>
      </c>
      <c r="J316" s="25">
        <v>29546365</v>
      </c>
      <c r="K316" s="24">
        <v>36263604</v>
      </c>
      <c r="L316" s="24">
        <v>13218296</v>
      </c>
      <c r="M316" s="25">
        <v>11015162</v>
      </c>
      <c r="N316" s="25">
        <v>50172957</v>
      </c>
      <c r="O316" s="24">
        <v>74406415</v>
      </c>
      <c r="P316" s="24">
        <v>4140337</v>
      </c>
      <c r="Q316" s="25">
        <v>9981881</v>
      </c>
      <c r="R316" s="25">
        <v>21025919</v>
      </c>
      <c r="S316" s="40">
        <v>35148137</v>
      </c>
      <c r="T316" s="24">
        <v>0</v>
      </c>
      <c r="U316" s="25">
        <v>0</v>
      </c>
      <c r="V316" s="25">
        <v>0</v>
      </c>
      <c r="W316" s="40">
        <v>0</v>
      </c>
    </row>
    <row r="317" spans="1:23" ht="13.5">
      <c r="A317" s="13" t="s">
        <v>26</v>
      </c>
      <c r="B317" s="14" t="s">
        <v>565</v>
      </c>
      <c r="C317" s="15" t="s">
        <v>566</v>
      </c>
      <c r="D317" s="24">
        <v>47208739</v>
      </c>
      <c r="E317" s="25">
        <v>50677171</v>
      </c>
      <c r="F317" s="25">
        <v>19250646</v>
      </c>
      <c r="G317" s="34">
        <f t="shared" si="60"/>
        <v>0.3798682053502947</v>
      </c>
      <c r="H317" s="24">
        <v>10700</v>
      </c>
      <c r="I317" s="25">
        <v>517891</v>
      </c>
      <c r="J317" s="25">
        <v>1737681</v>
      </c>
      <c r="K317" s="24">
        <v>2266272</v>
      </c>
      <c r="L317" s="24">
        <v>1622736</v>
      </c>
      <c r="M317" s="25">
        <v>2924129</v>
      </c>
      <c r="N317" s="25">
        <v>1169426</v>
      </c>
      <c r="O317" s="24">
        <v>5716291</v>
      </c>
      <c r="P317" s="24">
        <v>2222086</v>
      </c>
      <c r="Q317" s="25">
        <v>3365923</v>
      </c>
      <c r="R317" s="25">
        <v>5680074</v>
      </c>
      <c r="S317" s="40">
        <v>11268083</v>
      </c>
      <c r="T317" s="24">
        <v>0</v>
      </c>
      <c r="U317" s="25">
        <v>0</v>
      </c>
      <c r="V317" s="25">
        <v>0</v>
      </c>
      <c r="W317" s="40">
        <v>0</v>
      </c>
    </row>
    <row r="318" spans="1:23" ht="13.5">
      <c r="A318" s="13" t="s">
        <v>26</v>
      </c>
      <c r="B318" s="14" t="s">
        <v>567</v>
      </c>
      <c r="C318" s="15" t="s">
        <v>568</v>
      </c>
      <c r="D318" s="24">
        <v>20558844</v>
      </c>
      <c r="E318" s="25">
        <v>26274013</v>
      </c>
      <c r="F318" s="25">
        <v>8508219</v>
      </c>
      <c r="G318" s="34">
        <f t="shared" si="60"/>
        <v>0.32382639835033955</v>
      </c>
      <c r="H318" s="24">
        <v>0</v>
      </c>
      <c r="I318" s="25">
        <v>133399</v>
      </c>
      <c r="J318" s="25">
        <v>356619</v>
      </c>
      <c r="K318" s="24">
        <v>490018</v>
      </c>
      <c r="L318" s="24">
        <v>570385</v>
      </c>
      <c r="M318" s="25">
        <v>608750</v>
      </c>
      <c r="N318" s="25">
        <v>3485030</v>
      </c>
      <c r="O318" s="24">
        <v>4664165</v>
      </c>
      <c r="P318" s="24">
        <v>56842</v>
      </c>
      <c r="Q318" s="25">
        <v>956110</v>
      </c>
      <c r="R318" s="25">
        <v>2341084</v>
      </c>
      <c r="S318" s="40">
        <v>3354036</v>
      </c>
      <c r="T318" s="24">
        <v>0</v>
      </c>
      <c r="U318" s="25">
        <v>0</v>
      </c>
      <c r="V318" s="25">
        <v>0</v>
      </c>
      <c r="W318" s="40">
        <v>0</v>
      </c>
    </row>
    <row r="319" spans="1:23" ht="13.5">
      <c r="A319" s="13" t="s">
        <v>41</v>
      </c>
      <c r="B319" s="14" t="s">
        <v>569</v>
      </c>
      <c r="C319" s="15" t="s">
        <v>570</v>
      </c>
      <c r="D319" s="24">
        <v>11353111</v>
      </c>
      <c r="E319" s="25">
        <v>5652000</v>
      </c>
      <c r="F319" s="25">
        <v>1764738</v>
      </c>
      <c r="G319" s="34">
        <f t="shared" si="60"/>
        <v>0.3122324840764331</v>
      </c>
      <c r="H319" s="24">
        <v>0</v>
      </c>
      <c r="I319" s="25">
        <v>105029</v>
      </c>
      <c r="J319" s="25">
        <v>646638</v>
      </c>
      <c r="K319" s="24">
        <v>751667</v>
      </c>
      <c r="L319" s="24">
        <v>693400</v>
      </c>
      <c r="M319" s="25">
        <v>123953</v>
      </c>
      <c r="N319" s="25">
        <v>1477</v>
      </c>
      <c r="O319" s="24">
        <v>818830</v>
      </c>
      <c r="P319" s="24">
        <v>1706</v>
      </c>
      <c r="Q319" s="25">
        <v>12759</v>
      </c>
      <c r="R319" s="25">
        <v>179776</v>
      </c>
      <c r="S319" s="40">
        <v>194241</v>
      </c>
      <c r="T319" s="24">
        <v>0</v>
      </c>
      <c r="U319" s="25">
        <v>0</v>
      </c>
      <c r="V319" s="25">
        <v>0</v>
      </c>
      <c r="W319" s="40">
        <v>0</v>
      </c>
    </row>
    <row r="320" spans="1:23" ht="13.5">
      <c r="A320" s="16"/>
      <c r="B320" s="17" t="s">
        <v>571</v>
      </c>
      <c r="C320" s="18"/>
      <c r="D320" s="26">
        <f>SUM(D315:D319)</f>
        <v>902482074</v>
      </c>
      <c r="E320" s="27">
        <f>SUM(E315:E319)</f>
        <v>923598126</v>
      </c>
      <c r="F320" s="27">
        <f>SUM(F315:F319)</f>
        <v>210292494</v>
      </c>
      <c r="G320" s="35">
        <f t="shared" si="60"/>
        <v>0.2276883073710351</v>
      </c>
      <c r="H320" s="26">
        <f aca="true" t="shared" si="64" ref="H320:W320">SUM(H315:H319)</f>
        <v>619171</v>
      </c>
      <c r="I320" s="27">
        <f t="shared" si="64"/>
        <v>10802703</v>
      </c>
      <c r="J320" s="27">
        <f t="shared" si="64"/>
        <v>35938552</v>
      </c>
      <c r="K320" s="26">
        <f t="shared" si="64"/>
        <v>47360426</v>
      </c>
      <c r="L320" s="26">
        <f t="shared" si="64"/>
        <v>21766978</v>
      </c>
      <c r="M320" s="27">
        <f t="shared" si="64"/>
        <v>17645071</v>
      </c>
      <c r="N320" s="27">
        <f t="shared" si="64"/>
        <v>63628417</v>
      </c>
      <c r="O320" s="26">
        <f t="shared" si="64"/>
        <v>103040466</v>
      </c>
      <c r="P320" s="26">
        <f t="shared" si="64"/>
        <v>7339645</v>
      </c>
      <c r="Q320" s="27">
        <f t="shared" si="64"/>
        <v>16543394</v>
      </c>
      <c r="R320" s="27">
        <f t="shared" si="64"/>
        <v>36008563</v>
      </c>
      <c r="S320" s="41">
        <f t="shared" si="64"/>
        <v>59891602</v>
      </c>
      <c r="T320" s="26">
        <f t="shared" si="64"/>
        <v>0</v>
      </c>
      <c r="U320" s="27">
        <f t="shared" si="64"/>
        <v>0</v>
      </c>
      <c r="V320" s="27">
        <f t="shared" si="64"/>
        <v>0</v>
      </c>
      <c r="W320" s="41">
        <f t="shared" si="64"/>
        <v>0</v>
      </c>
    </row>
    <row r="321" spans="1:23" ht="13.5">
      <c r="A321" s="13" t="s">
        <v>26</v>
      </c>
      <c r="B321" s="14" t="s">
        <v>572</v>
      </c>
      <c r="C321" s="15" t="s">
        <v>573</v>
      </c>
      <c r="D321" s="24">
        <v>52626450</v>
      </c>
      <c r="E321" s="25">
        <v>35441865</v>
      </c>
      <c r="F321" s="25">
        <v>8416460</v>
      </c>
      <c r="G321" s="34">
        <f t="shared" si="60"/>
        <v>0.2374722662026956</v>
      </c>
      <c r="H321" s="24">
        <v>0</v>
      </c>
      <c r="I321" s="25">
        <v>1114809</v>
      </c>
      <c r="J321" s="25">
        <v>2437173</v>
      </c>
      <c r="K321" s="24">
        <v>3551982</v>
      </c>
      <c r="L321" s="24">
        <v>1782679</v>
      </c>
      <c r="M321" s="25">
        <v>488290</v>
      </c>
      <c r="N321" s="25">
        <v>1256928</v>
      </c>
      <c r="O321" s="24">
        <v>3527897</v>
      </c>
      <c r="P321" s="24">
        <v>349599</v>
      </c>
      <c r="Q321" s="25">
        <v>609914</v>
      </c>
      <c r="R321" s="25">
        <v>377068</v>
      </c>
      <c r="S321" s="40">
        <v>1336581</v>
      </c>
      <c r="T321" s="24">
        <v>0</v>
      </c>
      <c r="U321" s="25">
        <v>0</v>
      </c>
      <c r="V321" s="25">
        <v>0</v>
      </c>
      <c r="W321" s="40">
        <v>0</v>
      </c>
    </row>
    <row r="322" spans="1:23" ht="13.5">
      <c r="A322" s="13" t="s">
        <v>26</v>
      </c>
      <c r="B322" s="14" t="s">
        <v>574</v>
      </c>
      <c r="C322" s="15" t="s">
        <v>575</v>
      </c>
      <c r="D322" s="24">
        <v>110408968</v>
      </c>
      <c r="E322" s="25">
        <v>78815935</v>
      </c>
      <c r="F322" s="25">
        <v>25119457</v>
      </c>
      <c r="G322" s="34">
        <f t="shared" si="60"/>
        <v>0.3187103851524441</v>
      </c>
      <c r="H322" s="24">
        <v>2727</v>
      </c>
      <c r="I322" s="25">
        <v>822554</v>
      </c>
      <c r="J322" s="25">
        <v>475048</v>
      </c>
      <c r="K322" s="24">
        <v>1300329</v>
      </c>
      <c r="L322" s="24">
        <v>2246234</v>
      </c>
      <c r="M322" s="25">
        <v>3299477</v>
      </c>
      <c r="N322" s="25">
        <v>8500709</v>
      </c>
      <c r="O322" s="24">
        <v>14046420</v>
      </c>
      <c r="P322" s="24">
        <v>1115945</v>
      </c>
      <c r="Q322" s="25">
        <v>1403879</v>
      </c>
      <c r="R322" s="25">
        <v>7252884</v>
      </c>
      <c r="S322" s="40">
        <v>9772708</v>
      </c>
      <c r="T322" s="24">
        <v>0</v>
      </c>
      <c r="U322" s="25">
        <v>0</v>
      </c>
      <c r="V322" s="25">
        <v>0</v>
      </c>
      <c r="W322" s="40">
        <v>0</v>
      </c>
    </row>
    <row r="323" spans="1:23" ht="13.5">
      <c r="A323" s="13" t="s">
        <v>26</v>
      </c>
      <c r="B323" s="14" t="s">
        <v>576</v>
      </c>
      <c r="C323" s="15" t="s">
        <v>577</v>
      </c>
      <c r="D323" s="24">
        <v>309391630</v>
      </c>
      <c r="E323" s="25">
        <v>292905150</v>
      </c>
      <c r="F323" s="25">
        <v>138076671</v>
      </c>
      <c r="G323" s="34">
        <f t="shared" si="60"/>
        <v>0.47140403984020085</v>
      </c>
      <c r="H323" s="24">
        <v>3652347</v>
      </c>
      <c r="I323" s="25">
        <v>9744177</v>
      </c>
      <c r="J323" s="25">
        <v>24394324</v>
      </c>
      <c r="K323" s="24">
        <v>37790848</v>
      </c>
      <c r="L323" s="24">
        <v>19037021</v>
      </c>
      <c r="M323" s="25">
        <v>13647234</v>
      </c>
      <c r="N323" s="25">
        <v>22409461</v>
      </c>
      <c r="O323" s="24">
        <v>55093716</v>
      </c>
      <c r="P323" s="24">
        <v>7400304</v>
      </c>
      <c r="Q323" s="25">
        <v>16788259</v>
      </c>
      <c r="R323" s="25">
        <v>21003544</v>
      </c>
      <c r="S323" s="40">
        <v>45192107</v>
      </c>
      <c r="T323" s="24">
        <v>0</v>
      </c>
      <c r="U323" s="25">
        <v>0</v>
      </c>
      <c r="V323" s="25">
        <v>0</v>
      </c>
      <c r="W323" s="40">
        <v>0</v>
      </c>
    </row>
    <row r="324" spans="1:23" ht="13.5">
      <c r="A324" s="13" t="s">
        <v>26</v>
      </c>
      <c r="B324" s="14" t="s">
        <v>578</v>
      </c>
      <c r="C324" s="15" t="s">
        <v>579</v>
      </c>
      <c r="D324" s="24">
        <v>344772281</v>
      </c>
      <c r="E324" s="25">
        <v>292050565</v>
      </c>
      <c r="F324" s="25">
        <v>91515993</v>
      </c>
      <c r="G324" s="34">
        <f t="shared" si="60"/>
        <v>0.3133566716434875</v>
      </c>
      <c r="H324" s="24">
        <v>4529921</v>
      </c>
      <c r="I324" s="25">
        <v>3510118</v>
      </c>
      <c r="J324" s="25">
        <v>26514882</v>
      </c>
      <c r="K324" s="24">
        <v>34554921</v>
      </c>
      <c r="L324" s="24">
        <v>10142184</v>
      </c>
      <c r="M324" s="25">
        <v>9516202</v>
      </c>
      <c r="N324" s="25">
        <v>19835989</v>
      </c>
      <c r="O324" s="24">
        <v>39494375</v>
      </c>
      <c r="P324" s="24">
        <v>3648210</v>
      </c>
      <c r="Q324" s="25">
        <v>3510829</v>
      </c>
      <c r="R324" s="25">
        <v>10307658</v>
      </c>
      <c r="S324" s="40">
        <v>17466697</v>
      </c>
      <c r="T324" s="24">
        <v>0</v>
      </c>
      <c r="U324" s="25">
        <v>0</v>
      </c>
      <c r="V324" s="25">
        <v>0</v>
      </c>
      <c r="W324" s="40">
        <v>0</v>
      </c>
    </row>
    <row r="325" spans="1:23" ht="13.5">
      <c r="A325" s="13" t="s">
        <v>26</v>
      </c>
      <c r="B325" s="14" t="s">
        <v>580</v>
      </c>
      <c r="C325" s="15" t="s">
        <v>581</v>
      </c>
      <c r="D325" s="24">
        <v>89479696</v>
      </c>
      <c r="E325" s="25">
        <v>127333968</v>
      </c>
      <c r="F325" s="25">
        <v>29455538</v>
      </c>
      <c r="G325" s="34">
        <f t="shared" si="60"/>
        <v>0.23132506166775546</v>
      </c>
      <c r="H325" s="24">
        <v>47360</v>
      </c>
      <c r="I325" s="25">
        <v>364630</v>
      </c>
      <c r="J325" s="25">
        <v>1019006</v>
      </c>
      <c r="K325" s="24">
        <v>1430996</v>
      </c>
      <c r="L325" s="24">
        <v>2523091</v>
      </c>
      <c r="M325" s="25">
        <v>2398468</v>
      </c>
      <c r="N325" s="25">
        <v>6040232</v>
      </c>
      <c r="O325" s="24">
        <v>10961791</v>
      </c>
      <c r="P325" s="24">
        <v>5886911</v>
      </c>
      <c r="Q325" s="25">
        <v>2571299</v>
      </c>
      <c r="R325" s="25">
        <v>8604541</v>
      </c>
      <c r="S325" s="40">
        <v>17062751</v>
      </c>
      <c r="T325" s="24">
        <v>0</v>
      </c>
      <c r="U325" s="25">
        <v>0</v>
      </c>
      <c r="V325" s="25">
        <v>0</v>
      </c>
      <c r="W325" s="40">
        <v>0</v>
      </c>
    </row>
    <row r="326" spans="1:23" ht="13.5">
      <c r="A326" s="13" t="s">
        <v>26</v>
      </c>
      <c r="B326" s="14" t="s">
        <v>582</v>
      </c>
      <c r="C326" s="15" t="s">
        <v>583</v>
      </c>
      <c r="D326" s="24">
        <v>84765848</v>
      </c>
      <c r="E326" s="25">
        <v>83788537</v>
      </c>
      <c r="F326" s="25">
        <v>29418942</v>
      </c>
      <c r="G326" s="34">
        <f t="shared" si="60"/>
        <v>0.3511093886267521</v>
      </c>
      <c r="H326" s="24">
        <v>1419331</v>
      </c>
      <c r="I326" s="25">
        <v>2691865</v>
      </c>
      <c r="J326" s="25">
        <v>2966570</v>
      </c>
      <c r="K326" s="24">
        <v>7077766</v>
      </c>
      <c r="L326" s="24">
        <v>2686746</v>
      </c>
      <c r="M326" s="25">
        <v>8768133</v>
      </c>
      <c r="N326" s="25">
        <v>3005725</v>
      </c>
      <c r="O326" s="24">
        <v>14460604</v>
      </c>
      <c r="P326" s="24">
        <v>1095208</v>
      </c>
      <c r="Q326" s="25">
        <v>2166053</v>
      </c>
      <c r="R326" s="25">
        <v>4619311</v>
      </c>
      <c r="S326" s="40">
        <v>7880572</v>
      </c>
      <c r="T326" s="24">
        <v>0</v>
      </c>
      <c r="U326" s="25">
        <v>0</v>
      </c>
      <c r="V326" s="25">
        <v>0</v>
      </c>
      <c r="W326" s="40">
        <v>0</v>
      </c>
    </row>
    <row r="327" spans="1:23" ht="13.5">
      <c r="A327" s="13" t="s">
        <v>26</v>
      </c>
      <c r="B327" s="14" t="s">
        <v>584</v>
      </c>
      <c r="C327" s="15" t="s">
        <v>585</v>
      </c>
      <c r="D327" s="24">
        <v>217575258</v>
      </c>
      <c r="E327" s="25">
        <v>193042908</v>
      </c>
      <c r="F327" s="25">
        <v>97464277</v>
      </c>
      <c r="G327" s="34">
        <f t="shared" si="60"/>
        <v>0.50488400744564</v>
      </c>
      <c r="H327" s="24">
        <v>13998064</v>
      </c>
      <c r="I327" s="25">
        <v>9886178</v>
      </c>
      <c r="J327" s="25">
        <v>10246276</v>
      </c>
      <c r="K327" s="24">
        <v>34130518</v>
      </c>
      <c r="L327" s="24">
        <v>12307785</v>
      </c>
      <c r="M327" s="25">
        <v>22027054</v>
      </c>
      <c r="N327" s="25">
        <v>12015975</v>
      </c>
      <c r="O327" s="24">
        <v>46350814</v>
      </c>
      <c r="P327" s="24">
        <v>3359711</v>
      </c>
      <c r="Q327" s="25">
        <v>3115080</v>
      </c>
      <c r="R327" s="25">
        <v>10508154</v>
      </c>
      <c r="S327" s="40">
        <v>16982945</v>
      </c>
      <c r="T327" s="24">
        <v>0</v>
      </c>
      <c r="U327" s="25">
        <v>0</v>
      </c>
      <c r="V327" s="25">
        <v>0</v>
      </c>
      <c r="W327" s="40">
        <v>0</v>
      </c>
    </row>
    <row r="328" spans="1:23" ht="13.5">
      <c r="A328" s="13" t="s">
        <v>41</v>
      </c>
      <c r="B328" s="14" t="s">
        <v>586</v>
      </c>
      <c r="C328" s="15" t="s">
        <v>587</v>
      </c>
      <c r="D328" s="24">
        <v>3572668</v>
      </c>
      <c r="E328" s="25">
        <v>13309880</v>
      </c>
      <c r="F328" s="25">
        <v>6208936</v>
      </c>
      <c r="G328" s="34">
        <f t="shared" si="60"/>
        <v>0.4664907572419887</v>
      </c>
      <c r="H328" s="24">
        <v>0</v>
      </c>
      <c r="I328" s="25">
        <v>0</v>
      </c>
      <c r="J328" s="25">
        <v>305300</v>
      </c>
      <c r="K328" s="24">
        <v>305300</v>
      </c>
      <c r="L328" s="24">
        <v>54085</v>
      </c>
      <c r="M328" s="25">
        <v>14700</v>
      </c>
      <c r="N328" s="25">
        <v>4988827</v>
      </c>
      <c r="O328" s="24">
        <v>5057612</v>
      </c>
      <c r="P328" s="24">
        <v>687012</v>
      </c>
      <c r="Q328" s="25">
        <v>62017</v>
      </c>
      <c r="R328" s="25">
        <v>96995</v>
      </c>
      <c r="S328" s="40">
        <v>846024</v>
      </c>
      <c r="T328" s="24">
        <v>0</v>
      </c>
      <c r="U328" s="25">
        <v>0</v>
      </c>
      <c r="V328" s="25">
        <v>0</v>
      </c>
      <c r="W328" s="40">
        <v>0</v>
      </c>
    </row>
    <row r="329" spans="1:23" ht="13.5">
      <c r="A329" s="16"/>
      <c r="B329" s="17" t="s">
        <v>588</v>
      </c>
      <c r="C329" s="18"/>
      <c r="D329" s="26">
        <f>SUM(D321:D328)</f>
        <v>1212592799</v>
      </c>
      <c r="E329" s="27">
        <f>SUM(E321:E328)</f>
        <v>1116688808</v>
      </c>
      <c r="F329" s="27">
        <f>SUM(F321:F328)</f>
        <v>425676274</v>
      </c>
      <c r="G329" s="35">
        <f t="shared" si="60"/>
        <v>0.38119507507412936</v>
      </c>
      <c r="H329" s="26">
        <f aca="true" t="shared" si="65" ref="H329:W329">SUM(H321:H328)</f>
        <v>23649750</v>
      </c>
      <c r="I329" s="27">
        <f t="shared" si="65"/>
        <v>28134331</v>
      </c>
      <c r="J329" s="27">
        <f t="shared" si="65"/>
        <v>68358579</v>
      </c>
      <c r="K329" s="26">
        <f t="shared" si="65"/>
        <v>120142660</v>
      </c>
      <c r="L329" s="26">
        <f t="shared" si="65"/>
        <v>50779825</v>
      </c>
      <c r="M329" s="27">
        <f t="shared" si="65"/>
        <v>60159558</v>
      </c>
      <c r="N329" s="27">
        <f t="shared" si="65"/>
        <v>78053846</v>
      </c>
      <c r="O329" s="26">
        <f t="shared" si="65"/>
        <v>188993229</v>
      </c>
      <c r="P329" s="26">
        <f t="shared" si="65"/>
        <v>23542900</v>
      </c>
      <c r="Q329" s="27">
        <f t="shared" si="65"/>
        <v>30227330</v>
      </c>
      <c r="R329" s="27">
        <f t="shared" si="65"/>
        <v>62770155</v>
      </c>
      <c r="S329" s="41">
        <f t="shared" si="65"/>
        <v>116540385</v>
      </c>
      <c r="T329" s="26">
        <f t="shared" si="65"/>
        <v>0</v>
      </c>
      <c r="U329" s="27">
        <f t="shared" si="65"/>
        <v>0</v>
      </c>
      <c r="V329" s="27">
        <f t="shared" si="65"/>
        <v>0</v>
      </c>
      <c r="W329" s="41">
        <f t="shared" si="65"/>
        <v>0</v>
      </c>
    </row>
    <row r="330" spans="1:23" ht="13.5">
      <c r="A330" s="13" t="s">
        <v>26</v>
      </c>
      <c r="B330" s="14" t="s">
        <v>589</v>
      </c>
      <c r="C330" s="15" t="s">
        <v>590</v>
      </c>
      <c r="D330" s="24">
        <v>12232950</v>
      </c>
      <c r="E330" s="25">
        <v>14321254</v>
      </c>
      <c r="F330" s="25">
        <v>5953048</v>
      </c>
      <c r="G330" s="34">
        <f t="shared" si="60"/>
        <v>0.41567924149658964</v>
      </c>
      <c r="H330" s="24">
        <v>0</v>
      </c>
      <c r="I330" s="25">
        <v>669680</v>
      </c>
      <c r="J330" s="25">
        <v>755171</v>
      </c>
      <c r="K330" s="24">
        <v>1424851</v>
      </c>
      <c r="L330" s="24">
        <v>280887</v>
      </c>
      <c r="M330" s="25">
        <v>875911</v>
      </c>
      <c r="N330" s="25">
        <v>1911603</v>
      </c>
      <c r="O330" s="24">
        <v>3068401</v>
      </c>
      <c r="P330" s="24">
        <v>59372</v>
      </c>
      <c r="Q330" s="25">
        <v>704219</v>
      </c>
      <c r="R330" s="25">
        <v>696205</v>
      </c>
      <c r="S330" s="40">
        <v>1459796</v>
      </c>
      <c r="T330" s="24">
        <v>0</v>
      </c>
      <c r="U330" s="25">
        <v>0</v>
      </c>
      <c r="V330" s="25">
        <v>0</v>
      </c>
      <c r="W330" s="40">
        <v>0</v>
      </c>
    </row>
    <row r="331" spans="1:23" ht="13.5">
      <c r="A331" s="13" t="s">
        <v>26</v>
      </c>
      <c r="B331" s="14" t="s">
        <v>591</v>
      </c>
      <c r="C331" s="15" t="s">
        <v>592</v>
      </c>
      <c r="D331" s="24">
        <v>34644653</v>
      </c>
      <c r="E331" s="25">
        <v>30890665</v>
      </c>
      <c r="F331" s="25">
        <v>5794254</v>
      </c>
      <c r="G331" s="34">
        <f t="shared" si="60"/>
        <v>0.1875729771437423</v>
      </c>
      <c r="H331" s="24">
        <v>0</v>
      </c>
      <c r="I331" s="25">
        <v>78051</v>
      </c>
      <c r="J331" s="25">
        <v>458638</v>
      </c>
      <c r="K331" s="24">
        <v>536689</v>
      </c>
      <c r="L331" s="24">
        <v>375501</v>
      </c>
      <c r="M331" s="25">
        <v>0</v>
      </c>
      <c r="N331" s="25">
        <v>0</v>
      </c>
      <c r="O331" s="24">
        <v>375501</v>
      </c>
      <c r="P331" s="24">
        <v>0</v>
      </c>
      <c r="Q331" s="25">
        <v>549667</v>
      </c>
      <c r="R331" s="25">
        <v>4332397</v>
      </c>
      <c r="S331" s="40">
        <v>4882064</v>
      </c>
      <c r="T331" s="24">
        <v>0</v>
      </c>
      <c r="U331" s="25">
        <v>0</v>
      </c>
      <c r="V331" s="25">
        <v>0</v>
      </c>
      <c r="W331" s="40">
        <v>0</v>
      </c>
    </row>
    <row r="332" spans="1:23" ht="13.5">
      <c r="A332" s="13" t="s">
        <v>26</v>
      </c>
      <c r="B332" s="14" t="s">
        <v>593</v>
      </c>
      <c r="C332" s="15" t="s">
        <v>594</v>
      </c>
      <c r="D332" s="24">
        <v>31958400</v>
      </c>
      <c r="E332" s="25">
        <v>38135400</v>
      </c>
      <c r="F332" s="25">
        <v>12343431</v>
      </c>
      <c r="G332" s="34">
        <f t="shared" si="60"/>
        <v>0.3236738306140751</v>
      </c>
      <c r="H332" s="24">
        <v>11815</v>
      </c>
      <c r="I332" s="25">
        <v>9731</v>
      </c>
      <c r="J332" s="25">
        <v>-1226711</v>
      </c>
      <c r="K332" s="24">
        <v>-1205165</v>
      </c>
      <c r="L332" s="24">
        <v>1400228</v>
      </c>
      <c r="M332" s="25">
        <v>2170447</v>
      </c>
      <c r="N332" s="25">
        <v>1359145</v>
      </c>
      <c r="O332" s="24">
        <v>4929820</v>
      </c>
      <c r="P332" s="24">
        <v>5267419</v>
      </c>
      <c r="Q332" s="25">
        <v>193990</v>
      </c>
      <c r="R332" s="25">
        <v>3157367</v>
      </c>
      <c r="S332" s="40">
        <v>8618776</v>
      </c>
      <c r="T332" s="24">
        <v>0</v>
      </c>
      <c r="U332" s="25">
        <v>0</v>
      </c>
      <c r="V332" s="25">
        <v>0</v>
      </c>
      <c r="W332" s="40">
        <v>0</v>
      </c>
    </row>
    <row r="333" spans="1:23" ht="13.5">
      <c r="A333" s="13" t="s">
        <v>41</v>
      </c>
      <c r="B333" s="14" t="s">
        <v>595</v>
      </c>
      <c r="C333" s="15" t="s">
        <v>596</v>
      </c>
      <c r="D333" s="24">
        <v>743800</v>
      </c>
      <c r="E333" s="25">
        <v>1247800</v>
      </c>
      <c r="F333" s="25">
        <v>96767</v>
      </c>
      <c r="G333" s="34">
        <f t="shared" si="60"/>
        <v>0.07755008815515307</v>
      </c>
      <c r="H333" s="24">
        <v>0</v>
      </c>
      <c r="I333" s="25">
        <v>2360</v>
      </c>
      <c r="J333" s="25">
        <v>0</v>
      </c>
      <c r="K333" s="24">
        <v>2360</v>
      </c>
      <c r="L333" s="24">
        <v>-1180</v>
      </c>
      <c r="M333" s="25">
        <v>12074</v>
      </c>
      <c r="N333" s="25">
        <v>0</v>
      </c>
      <c r="O333" s="24">
        <v>10894</v>
      </c>
      <c r="P333" s="24">
        <v>35257</v>
      </c>
      <c r="Q333" s="25">
        <v>8997</v>
      </c>
      <c r="R333" s="25">
        <v>39259</v>
      </c>
      <c r="S333" s="40">
        <v>83513</v>
      </c>
      <c r="T333" s="24">
        <v>0</v>
      </c>
      <c r="U333" s="25">
        <v>0</v>
      </c>
      <c r="V333" s="25">
        <v>0</v>
      </c>
      <c r="W333" s="40">
        <v>0</v>
      </c>
    </row>
    <row r="334" spans="1:23" ht="13.5">
      <c r="A334" s="16"/>
      <c r="B334" s="17" t="s">
        <v>597</v>
      </c>
      <c r="C334" s="18"/>
      <c r="D334" s="26">
        <f>SUM(D330:D333)</f>
        <v>79579803</v>
      </c>
      <c r="E334" s="27">
        <f>SUM(E330:E333)</f>
        <v>84595119</v>
      </c>
      <c r="F334" s="27">
        <f>SUM(F330:F333)</f>
        <v>24187500</v>
      </c>
      <c r="G334" s="35">
        <f t="shared" si="60"/>
        <v>0.2859207515270473</v>
      </c>
      <c r="H334" s="26">
        <f aca="true" t="shared" si="66" ref="H334:W334">SUM(H330:H333)</f>
        <v>11815</v>
      </c>
      <c r="I334" s="27">
        <f t="shared" si="66"/>
        <v>759822</v>
      </c>
      <c r="J334" s="27">
        <f t="shared" si="66"/>
        <v>-12902</v>
      </c>
      <c r="K334" s="26">
        <f t="shared" si="66"/>
        <v>758735</v>
      </c>
      <c r="L334" s="26">
        <f t="shared" si="66"/>
        <v>2055436</v>
      </c>
      <c r="M334" s="27">
        <f t="shared" si="66"/>
        <v>3058432</v>
      </c>
      <c r="N334" s="27">
        <f t="shared" si="66"/>
        <v>3270748</v>
      </c>
      <c r="O334" s="26">
        <f t="shared" si="66"/>
        <v>8384616</v>
      </c>
      <c r="P334" s="26">
        <f t="shared" si="66"/>
        <v>5362048</v>
      </c>
      <c r="Q334" s="27">
        <f t="shared" si="66"/>
        <v>1456873</v>
      </c>
      <c r="R334" s="27">
        <f t="shared" si="66"/>
        <v>8225228</v>
      </c>
      <c r="S334" s="41">
        <f t="shared" si="66"/>
        <v>15044149</v>
      </c>
      <c r="T334" s="26">
        <f t="shared" si="66"/>
        <v>0</v>
      </c>
      <c r="U334" s="27">
        <f t="shared" si="66"/>
        <v>0</v>
      </c>
      <c r="V334" s="27">
        <f t="shared" si="66"/>
        <v>0</v>
      </c>
      <c r="W334" s="41">
        <f t="shared" si="66"/>
        <v>0</v>
      </c>
    </row>
    <row r="335" spans="1:23" ht="13.5">
      <c r="A335" s="16"/>
      <c r="B335" s="17" t="s">
        <v>598</v>
      </c>
      <c r="C335" s="18"/>
      <c r="D335" s="26">
        <f>SUM(D299,D301:D306,D308:D313,D315:D319,D321:D328,D330:D333)</f>
        <v>12592579461</v>
      </c>
      <c r="E335" s="27">
        <f>SUM(E299,E301:E306,E308:E313,E315:E319,E321:E328,E330:E333)</f>
        <v>12047676340</v>
      </c>
      <c r="F335" s="27">
        <f>SUM(F299,F301:F306,F308:F313,F315:F319,F321:F328,F330:F333)</f>
        <v>2086001652</v>
      </c>
      <c r="G335" s="35">
        <f t="shared" si="60"/>
        <v>0.17314555878913993</v>
      </c>
      <c r="H335" s="26">
        <f aca="true" t="shared" si="67" ref="H335:W335">SUM(H299,H301:H306,H308:H313,H315:H319,H321:H328,H330:H333)</f>
        <v>30072990</v>
      </c>
      <c r="I335" s="27">
        <f t="shared" si="67"/>
        <v>129386352</v>
      </c>
      <c r="J335" s="27">
        <f t="shared" si="67"/>
        <v>204881758</v>
      </c>
      <c r="K335" s="26">
        <f t="shared" si="67"/>
        <v>364341100</v>
      </c>
      <c r="L335" s="26">
        <f t="shared" si="67"/>
        <v>204472222</v>
      </c>
      <c r="M335" s="27">
        <f t="shared" si="67"/>
        <v>250973914</v>
      </c>
      <c r="N335" s="27">
        <f t="shared" si="67"/>
        <v>363795634</v>
      </c>
      <c r="O335" s="26">
        <f t="shared" si="67"/>
        <v>819241770</v>
      </c>
      <c r="P335" s="26">
        <f t="shared" si="67"/>
        <v>268335293</v>
      </c>
      <c r="Q335" s="27">
        <f t="shared" si="67"/>
        <v>295769214</v>
      </c>
      <c r="R335" s="27">
        <f t="shared" si="67"/>
        <v>338314275</v>
      </c>
      <c r="S335" s="41">
        <f t="shared" si="67"/>
        <v>902418782</v>
      </c>
      <c r="T335" s="26">
        <f t="shared" si="67"/>
        <v>0</v>
      </c>
      <c r="U335" s="27">
        <f t="shared" si="67"/>
        <v>0</v>
      </c>
      <c r="V335" s="27">
        <f t="shared" si="67"/>
        <v>0</v>
      </c>
      <c r="W335" s="41">
        <f t="shared" si="67"/>
        <v>0</v>
      </c>
    </row>
    <row r="336" spans="1:23" ht="13.5">
      <c r="A336" s="19"/>
      <c r="B336" s="20" t="s">
        <v>599</v>
      </c>
      <c r="C336" s="21"/>
      <c r="D336" s="30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78363266687</v>
      </c>
      <c r="E336" s="31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78425236455</v>
      </c>
      <c r="F336" s="31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52548473209</v>
      </c>
      <c r="G336" s="37">
        <f t="shared" si="60"/>
        <v>0.6700454545540586</v>
      </c>
      <c r="H336" s="30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8130075104</v>
      </c>
      <c r="I336" s="31">
        <f t="shared" si="68"/>
        <v>13535387753</v>
      </c>
      <c r="J336" s="31">
        <f t="shared" si="68"/>
        <v>8709717045</v>
      </c>
      <c r="K336" s="30">
        <f t="shared" si="68"/>
        <v>30375179902</v>
      </c>
      <c r="L336" s="30">
        <f t="shared" si="68"/>
        <v>3099616767</v>
      </c>
      <c r="M336" s="31">
        <f t="shared" si="68"/>
        <v>2442806648</v>
      </c>
      <c r="N336" s="31">
        <f t="shared" si="68"/>
        <v>6980605358</v>
      </c>
      <c r="O336" s="30">
        <f t="shared" si="68"/>
        <v>12523028773</v>
      </c>
      <c r="P336" s="30">
        <f t="shared" si="68"/>
        <v>1816777995</v>
      </c>
      <c r="Q336" s="31">
        <f t="shared" si="68"/>
        <v>3361209971</v>
      </c>
      <c r="R336" s="31">
        <f t="shared" si="68"/>
        <v>4472276568</v>
      </c>
      <c r="S336" s="43">
        <f t="shared" si="68"/>
        <v>9650264534</v>
      </c>
      <c r="T336" s="30">
        <f t="shared" si="68"/>
        <v>0</v>
      </c>
      <c r="U336" s="31">
        <f t="shared" si="68"/>
        <v>0</v>
      </c>
      <c r="V336" s="31">
        <f t="shared" si="68"/>
        <v>0</v>
      </c>
      <c r="W336" s="43">
        <f t="shared" si="68"/>
        <v>0</v>
      </c>
    </row>
    <row r="337" spans="1:23" ht="12.75">
      <c r="A337" s="22"/>
      <c r="B337" s="23"/>
      <c r="C337" s="22"/>
      <c r="D337" s="32"/>
      <c r="E337" s="32"/>
      <c r="F337" s="32"/>
      <c r="G337" s="38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1:23" ht="12.75">
      <c r="A338" s="22"/>
      <c r="B338" s="23"/>
      <c r="C338" s="22"/>
      <c r="D338" s="32"/>
      <c r="E338" s="32"/>
      <c r="F338" s="32"/>
      <c r="G338" s="38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1:23" ht="12.75">
      <c r="A339" s="22"/>
      <c r="B339" s="23"/>
      <c r="C339" s="22"/>
      <c r="D339" s="32"/>
      <c r="E339" s="32"/>
      <c r="F339" s="32"/>
      <c r="G339" s="38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1:23" ht="12.75">
      <c r="A340" s="22"/>
      <c r="B340" s="23"/>
      <c r="C340" s="22"/>
      <c r="D340" s="32"/>
      <c r="E340" s="32"/>
      <c r="F340" s="32"/>
      <c r="G340" s="38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1:23" ht="12.75">
      <c r="A341" s="22"/>
      <c r="B341" s="23"/>
      <c r="C341" s="22"/>
      <c r="D341" s="32"/>
      <c r="E341" s="32"/>
      <c r="F341" s="32"/>
      <c r="G341" s="38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1:23" ht="12.75">
      <c r="A342" s="22"/>
      <c r="B342" s="23"/>
      <c r="C342" s="22"/>
      <c r="D342" s="32"/>
      <c r="E342" s="32"/>
      <c r="F342" s="32"/>
      <c r="G342" s="38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1:23" ht="12.75">
      <c r="A343" s="22"/>
      <c r="B343" s="23"/>
      <c r="C343" s="22"/>
      <c r="D343" s="32"/>
      <c r="E343" s="32"/>
      <c r="F343" s="32"/>
      <c r="G343" s="38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1:23" ht="12.75">
      <c r="A344" s="22"/>
      <c r="B344" s="23"/>
      <c r="C344" s="22"/>
      <c r="D344" s="32"/>
      <c r="E344" s="32"/>
      <c r="F344" s="32"/>
      <c r="G344" s="38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1:23" ht="12.75">
      <c r="A345" s="22"/>
      <c r="B345" s="23"/>
      <c r="C345" s="22"/>
      <c r="D345" s="32"/>
      <c r="E345" s="32"/>
      <c r="F345" s="32"/>
      <c r="G345" s="38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1:23" ht="12.75">
      <c r="A346" s="22"/>
      <c r="B346" s="23"/>
      <c r="C346" s="22"/>
      <c r="D346" s="32"/>
      <c r="E346" s="32"/>
      <c r="F346" s="32"/>
      <c r="G346" s="38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1:23" ht="12.75">
      <c r="A347" s="22"/>
      <c r="B347" s="23"/>
      <c r="C347" s="22"/>
      <c r="D347" s="32"/>
      <c r="E347" s="32"/>
      <c r="F347" s="32"/>
      <c r="G347" s="38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1:23" ht="12.75">
      <c r="A348" s="22"/>
      <c r="B348" s="23"/>
      <c r="C348" s="22"/>
      <c r="D348" s="32"/>
      <c r="E348" s="32"/>
      <c r="F348" s="32"/>
      <c r="G348" s="38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1:23" ht="12.75">
      <c r="A349" s="22"/>
      <c r="B349" s="23"/>
      <c r="C349" s="22"/>
      <c r="D349" s="32"/>
      <c r="E349" s="32"/>
      <c r="F349" s="32"/>
      <c r="G349" s="38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1:23" ht="12.75">
      <c r="A350" s="22"/>
      <c r="B350" s="23"/>
      <c r="C350" s="22"/>
      <c r="D350" s="32"/>
      <c r="E350" s="32"/>
      <c r="F350" s="32"/>
      <c r="G350" s="38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1:23" ht="12.75">
      <c r="A351" s="22"/>
      <c r="B351" s="23"/>
      <c r="C351" s="22"/>
      <c r="D351" s="32"/>
      <c r="E351" s="32"/>
      <c r="F351" s="32"/>
      <c r="G351" s="38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1:23" ht="12.75">
      <c r="A352" s="22"/>
      <c r="B352" s="23"/>
      <c r="C352" s="22"/>
      <c r="D352" s="32"/>
      <c r="E352" s="32"/>
      <c r="F352" s="32"/>
      <c r="G352" s="38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1:23" ht="12.75">
      <c r="A353" s="22"/>
      <c r="B353" s="23"/>
      <c r="C353" s="22"/>
      <c r="D353" s="32"/>
      <c r="E353" s="32"/>
      <c r="F353" s="32"/>
      <c r="G353" s="38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1:23" ht="12.75">
      <c r="A354" s="22"/>
      <c r="B354" s="23"/>
      <c r="C354" s="22"/>
      <c r="D354" s="32"/>
      <c r="E354" s="32"/>
      <c r="F354" s="32"/>
      <c r="G354" s="38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1:23" ht="12.75">
      <c r="A355" s="22"/>
      <c r="B355" s="23"/>
      <c r="C355" s="22"/>
      <c r="D355" s="32"/>
      <c r="E355" s="32"/>
      <c r="F355" s="32"/>
      <c r="G355" s="38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1:23" ht="12.75">
      <c r="A356" s="22"/>
      <c r="B356" s="23"/>
      <c r="C356" s="22"/>
      <c r="D356" s="32"/>
      <c r="E356" s="32"/>
      <c r="F356" s="32"/>
      <c r="G356" s="38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1:23" ht="12.75">
      <c r="A357" s="22"/>
      <c r="B357" s="23"/>
      <c r="C357" s="22"/>
      <c r="D357" s="32"/>
      <c r="E357" s="32"/>
      <c r="F357" s="32"/>
      <c r="G357" s="38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2:23" ht="12.75">
      <c r="B358" s="1"/>
      <c r="D358" s="33"/>
      <c r="E358" s="33"/>
      <c r="F358" s="33"/>
      <c r="G358" s="39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2:23" ht="12.75">
      <c r="B359" s="1"/>
      <c r="D359" s="33"/>
      <c r="E359" s="33"/>
      <c r="F359" s="33"/>
      <c r="G359" s="39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1" max="255" man="1"/>
    <brk id="99" max="255" man="1"/>
    <brk id="147" max="255" man="1"/>
    <brk id="202" max="255" man="1"/>
    <brk id="257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2020-05-15T12:27:19Z</dcterms:created>
  <dcterms:modified xsi:type="dcterms:W3CDTF">2020-05-26T13:15:39Z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